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heckCompatibility="1"/>
  <bookViews>
    <workbookView xWindow="480" yWindow="15" windowWidth="14235" windowHeight="9465" tabRatio="841" activeTab="1"/>
  </bookViews>
  <sheets>
    <sheet name="Erläuterungen" sheetId="33" r:id="rId1"/>
    <sheet name="Bewertungsbogen" sheetId="32" r:id="rId2"/>
  </sheets>
  <definedNames>
    <definedName name="_xlnm.Print_Area" localSheetId="1">Bewertungsbogen!$A$1:$J$96</definedName>
    <definedName name="_xlnm.Print_Area" localSheetId="0">Erläuterungen!$A$1:$D$29</definedName>
  </definedNames>
  <calcPr calcId="145621"/>
</workbook>
</file>

<file path=xl/calcChain.xml><?xml version="1.0" encoding="utf-8"?>
<calcChain xmlns="http://schemas.openxmlformats.org/spreadsheetml/2006/main">
  <c r="P10" i="32" l="1"/>
  <c r="G30" i="32"/>
  <c r="G31" i="32"/>
  <c r="G32" i="32"/>
  <c r="G33" i="32"/>
  <c r="G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G47" i="32"/>
  <c r="G48" i="32"/>
  <c r="G49" i="32"/>
  <c r="G50" i="32"/>
  <c r="G51" i="32"/>
  <c r="G52" i="32"/>
  <c r="G53" i="32"/>
  <c r="G54" i="32"/>
  <c r="G55" i="32"/>
  <c r="G56" i="32"/>
  <c r="G57" i="32"/>
  <c r="G58" i="32"/>
  <c r="G59" i="32"/>
  <c r="G60" i="32"/>
  <c r="G61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89" i="32" l="1"/>
  <c r="B9" i="32"/>
  <c r="AA36" i="32"/>
  <c r="B8" i="32" l="1"/>
  <c r="B10" i="32" s="1"/>
  <c r="E9" i="32" l="1"/>
  <c r="E10" i="32" s="1"/>
  <c r="J10" i="32" l="1"/>
  <c r="I10" i="32"/>
  <c r="G87" i="32"/>
  <c r="G86" i="32"/>
  <c r="G70" i="32"/>
  <c r="G85" i="32"/>
  <c r="G84" i="32"/>
  <c r="G83" i="32"/>
  <c r="G79" i="32"/>
  <c r="G78" i="32"/>
  <c r="G77" i="32"/>
  <c r="G76" i="32"/>
  <c r="G75" i="32"/>
  <c r="G73" i="32"/>
  <c r="G72" i="32"/>
  <c r="G71" i="32"/>
  <c r="G68" i="32"/>
  <c r="G67" i="32"/>
  <c r="G66" i="32"/>
  <c r="O8" i="32" l="1"/>
  <c r="O11" i="32" s="1"/>
</calcChain>
</file>

<file path=xl/sharedStrings.xml><?xml version="1.0" encoding="utf-8"?>
<sst xmlns="http://schemas.openxmlformats.org/spreadsheetml/2006/main" count="150" uniqueCount="138">
  <si>
    <t>Schlammentwässerung</t>
  </si>
  <si>
    <t>Faulturm</t>
  </si>
  <si>
    <t>BHKW</t>
  </si>
  <si>
    <t>Faulgasverwertung</t>
  </si>
  <si>
    <t>Zeiger</t>
  </si>
  <si>
    <t>Segment</t>
  </si>
  <si>
    <t>Aufwand</t>
  </si>
  <si>
    <t>Umsetzung</t>
  </si>
  <si>
    <t xml:space="preserve"> </t>
  </si>
  <si>
    <t>organisatorisch</t>
  </si>
  <si>
    <t>finanziell</t>
  </si>
  <si>
    <t>Zeitraum
zur Umsetzung</t>
  </si>
  <si>
    <t>erwarteter Effekt
bzgl. Energieeffizienz</t>
  </si>
  <si>
    <t>Wichtung der Maßnahme
 (Vorrangstellung)</t>
  </si>
  <si>
    <t>mit eigenen Mitarbeitern</t>
  </si>
  <si>
    <t>Belüftung</t>
  </si>
  <si>
    <t>Art der Belüfter ändern</t>
  </si>
  <si>
    <t>x</t>
  </si>
  <si>
    <t>Reparatur der Belüfter</t>
  </si>
  <si>
    <t>Reinigungszyklus Belüfter verkürzen</t>
  </si>
  <si>
    <t>spez. Beaufschlagung / Anordnung der Belüfter ändern</t>
  </si>
  <si>
    <t>Pumpen (Zulauf, Rezirkulation, Rücklauf; soweit zutreffend)</t>
  </si>
  <si>
    <t>Typ / Laufrad ändern</t>
  </si>
  <si>
    <t>Bemessung kontrollieren 
-&gt; Anpassung Pumpen</t>
  </si>
  <si>
    <t>energieeffiziente Motoren (EFF) 
einsetzten</t>
  </si>
  <si>
    <t>Verschleiß Laufrad häufiger bewerten</t>
  </si>
  <si>
    <t>Umwälzung (Belebungsbecken, Speicher)</t>
  </si>
  <si>
    <t>Art der Rührwerke (Schnell-/Langsamläufer) anpassen</t>
  </si>
  <si>
    <t>Beckengeometrie ändern</t>
  </si>
  <si>
    <t>Sandfiltration</t>
  </si>
  <si>
    <t>Art der Filter</t>
  </si>
  <si>
    <t>Spülsystem</t>
  </si>
  <si>
    <t>Bauhöhe</t>
  </si>
  <si>
    <t>Sandfangbelüftung</t>
  </si>
  <si>
    <t>Gebläsetyp</t>
  </si>
  <si>
    <t>Gebläsebemessung</t>
  </si>
  <si>
    <t>MSR-Technik</t>
  </si>
  <si>
    <t>Dynamisierung des Schlammalters</t>
  </si>
  <si>
    <t>O2-Sollwertanpassung</t>
  </si>
  <si>
    <t>Anordnung O2-Sonde</t>
  </si>
  <si>
    <t>energieeffiziente Gebläse einsetzen</t>
  </si>
  <si>
    <t>Gebläsestaffelung herstellen</t>
  </si>
  <si>
    <t>innovative Steuerungen verwenden</t>
  </si>
  <si>
    <t>Verbesserung Messtechnik</t>
  </si>
  <si>
    <t>Optimierung Rücklauf-/Rezirkulationsmengen</t>
  </si>
  <si>
    <t>Voreindickung verbessern</t>
  </si>
  <si>
    <t>Polymereinsatz optimieren</t>
  </si>
  <si>
    <t>Art der Entwässerungsmaschine</t>
  </si>
  <si>
    <t>Wichtung:</t>
  </si>
  <si>
    <t>Erläuterung:</t>
  </si>
  <si>
    <t>geringer Aufwand / kurzfristig / sehr guter Effekt / vorrangige Maßnahme</t>
  </si>
  <si>
    <t>hoher Aufwand /langfristig / sehr geringer Effekt / untergeordnete Maßnahme</t>
  </si>
  <si>
    <t>priorisierte Maßnahme</t>
  </si>
  <si>
    <t>Schlammbelastung an Abwassertemperatur anpassen</t>
  </si>
  <si>
    <t>kWh/a</t>
  </si>
  <si>
    <t>Faulgaserzeugung und Verwertung</t>
  </si>
  <si>
    <t>Zusammensetzung Rohschlamm</t>
  </si>
  <si>
    <t>Größe der Vorklärung</t>
  </si>
  <si>
    <t>Schlammalter BB</t>
  </si>
  <si>
    <t>Voreindickung</t>
  </si>
  <si>
    <t>Faulturm Betrieb</t>
  </si>
  <si>
    <t>Temperatur</t>
  </si>
  <si>
    <t>Umwälzung</t>
  </si>
  <si>
    <t>Beschickungsmodus</t>
  </si>
  <si>
    <t>Zusätze</t>
  </si>
  <si>
    <t>Heizung</t>
  </si>
  <si>
    <t>extern</t>
  </si>
  <si>
    <t>Klärschlammdesintegration</t>
  </si>
  <si>
    <t>Kofermentation</t>
  </si>
  <si>
    <t>Wärmebedarf</t>
  </si>
  <si>
    <t>Grad der Voreindickung</t>
  </si>
  <si>
    <t>Temperatur Faulturm</t>
  </si>
  <si>
    <t>Isolierung</t>
  </si>
  <si>
    <t>Klärschlammtrocknung</t>
  </si>
  <si>
    <t>Klärschlammverbrennung</t>
  </si>
  <si>
    <t>Empfehlung, Bemerkung</t>
  </si>
  <si>
    <t>Faulung vorhanden (x = ja)</t>
  </si>
  <si>
    <t>GK</t>
  </si>
  <si>
    <t>Stromverbrauch IST</t>
  </si>
  <si>
    <t>1.</t>
  </si>
  <si>
    <t>2.</t>
  </si>
  <si>
    <t>jährlichen Stromverbrauch eintragen</t>
  </si>
  <si>
    <t>3.</t>
  </si>
  <si>
    <t>Mittelwert des Stromverbrauches ähnlicher Anlagen (bezogen auf Ausbaugröße) lt. DWA-Erhebung 2015 kann abgelesen werden</t>
  </si>
  <si>
    <t>4.</t>
  </si>
  <si>
    <t>-</t>
  </si>
  <si>
    <t>überschlägiger Vergleich des Elektroenergiebedarfes einer Anlage mit Kläranlagen vergleichbarer Größe</t>
  </si>
  <si>
    <t>Abschätzung des Energieeinsparpotenzials bei Erreichen der Vergleichswerte (bzw. Darstellung, falls schon bessere Werte erzielt wurden)</t>
  </si>
  <si>
    <t>Ziele:            -</t>
  </si>
  <si>
    <t>Vergleichswert lt. DWA-Erhebung 2015</t>
  </si>
  <si>
    <t>Differenz / Potenzial</t>
  </si>
  <si>
    <r>
      <t>EW</t>
    </r>
    <r>
      <rPr>
        <vertAlign val="subscript"/>
        <sz val="11"/>
        <color theme="1"/>
        <rFont val="Segoe UI"/>
        <family val="2"/>
      </rPr>
      <t>CSB</t>
    </r>
  </si>
  <si>
    <r>
      <t xml:space="preserve">möglich Maßnahmen
</t>
    </r>
    <r>
      <rPr>
        <sz val="11"/>
        <color theme="1"/>
        <rFont val="Segoe UI"/>
        <family val="2"/>
      </rPr>
      <t>(Beispiele)</t>
    </r>
    <r>
      <rPr>
        <u/>
        <sz val="11"/>
        <color theme="1"/>
        <rFont val="Segoe UI"/>
        <family val="2"/>
      </rPr>
      <t xml:space="preserve">
</t>
    </r>
  </si>
  <si>
    <t>planerisch / 
technisch</t>
  </si>
  <si>
    <t xml:space="preserve">Förderhöhe verringern (DN der Leitung ändern, örtl. Verluste) </t>
  </si>
  <si>
    <t>Heizung umbauen / optimieren</t>
  </si>
  <si>
    <t>5.</t>
  </si>
  <si>
    <t>Beispiele für mögliche Maßnahmen zur Energieeinsparung bewerten. Als erster Schritt soll auf Erfahrungen eigener und evtl. externer Fachleute zurückgegriffen werden.</t>
  </si>
  <si>
    <t>5.1</t>
  </si>
  <si>
    <t>Spalte A</t>
  </si>
  <si>
    <t>5.2</t>
  </si>
  <si>
    <t>Spalten B,C und D</t>
  </si>
  <si>
    <t>analog: Zeitraum zur Umsetzung und erwarteter Effekt</t>
  </si>
  <si>
    <t>Spalten E und F</t>
  </si>
  <si>
    <t>5.3</t>
  </si>
  <si>
    <t>6.</t>
  </si>
  <si>
    <t>Spalte G</t>
  </si>
  <si>
    <t>7.</t>
  </si>
  <si>
    <t>Spalten H und I</t>
  </si>
  <si>
    <t>Einbezihung externer Fachleute</t>
  </si>
  <si>
    <t>kWh/EW,a</t>
  </si>
  <si>
    <t>Kläranlage:</t>
  </si>
  <si>
    <t>Energieeintrag Wh/m³ anpassen</t>
  </si>
  <si>
    <t>weitere Maßnahmen</t>
  </si>
  <si>
    <t>(eigene)</t>
  </si>
  <si>
    <t>Zeile 88</t>
  </si>
  <si>
    <t>Potenzialschätzung zur Einsparung von Elektroenergie</t>
  </si>
  <si>
    <t>kein Ersatz für Energiecheck und Energieanalyse lt. DWA-A216</t>
  </si>
  <si>
    <t xml:space="preserve">für kommunale Kläranlagen </t>
  </si>
  <si>
    <t>für kommunale Kläranlagen nach dem Belebtschlammverfahren, ohne anaerobe Schlammbehandlung (Faulung)</t>
  </si>
  <si>
    <t>Bereich</t>
  </si>
  <si>
    <t>Erläuterungen zur Benutzung des Bewertungsbogens:</t>
  </si>
  <si>
    <t>Entscheidungshilfe, welche Energiesparmaßnahmen vorrangig verfolgt werden und ggf. planerisch untersetzt werden sollen</t>
  </si>
  <si>
    <r>
      <t>Zulaufbelastung der Kläranlage bezogen auf EW</t>
    </r>
    <r>
      <rPr>
        <vertAlign val="subscript"/>
        <sz val="10"/>
        <rFont val="Segoe UI"/>
        <family val="2"/>
      </rPr>
      <t>CSB</t>
    </r>
    <r>
      <rPr>
        <sz val="10"/>
        <rFont val="Segoe UI"/>
        <family val="2"/>
      </rPr>
      <t xml:space="preserve"> eintragen</t>
    </r>
  </si>
  <si>
    <r>
      <t xml:space="preserve">organisatorischen, technischen und finanziellen Aufwand einschätzen und von 1 bis 5 bewerten </t>
    </r>
    <r>
      <rPr>
        <b/>
        <sz val="10"/>
        <color rgb="FF004489"/>
        <rFont val="Segoe UI"/>
        <family val="2"/>
      </rPr>
      <t>(1 = geringer Aufwand, 5 = hoher Aufwand)</t>
    </r>
  </si>
  <si>
    <r>
      <t xml:space="preserve">Wichtung der Bewertungskriterien (s. 5.1 und 5.2) festlegen; </t>
    </r>
    <r>
      <rPr>
        <b/>
        <sz val="10"/>
        <color rgb="FF004489"/>
        <rFont val="Segoe UI"/>
        <family val="2"/>
      </rPr>
      <t>Summe muss 100% ergeben</t>
    </r>
  </si>
  <si>
    <r>
      <t xml:space="preserve">Wichtung der Maßnahmen ablesen </t>
    </r>
    <r>
      <rPr>
        <b/>
        <sz val="10"/>
        <color rgb="FF004489"/>
        <rFont val="Segoe UI"/>
        <family val="2"/>
      </rPr>
      <t>(grün bzw. 1,0 = vorrangige Maßnahme; rot bzw 5,0 = untergeordnete Maßnahme)</t>
    </r>
  </si>
  <si>
    <r>
      <t xml:space="preserve">theoretisches Einsparpotenzial in kWh/a bzw. €/a und €/5 Jahren kann abgelesen werden </t>
    </r>
    <r>
      <rPr>
        <b/>
        <sz val="10"/>
        <color rgb="FF004489"/>
        <rFont val="Segoe UI"/>
        <family val="2"/>
      </rPr>
      <t>(Annahme: Elektroenergiekosten 25 ct./kWh)</t>
    </r>
    <r>
      <rPr>
        <sz val="10"/>
        <rFont val="Segoe UI"/>
        <family val="2"/>
      </rPr>
      <t>. Bei negativen Werten wurden bereits bessere Werte als in vergleichbare Anlagen erzielt.</t>
    </r>
  </si>
  <si>
    <t>© WAM Wasser Abwasser Management GmbH</t>
  </si>
  <si>
    <t>Musterstadt</t>
  </si>
  <si>
    <t>Zulaufbelastung der KA:</t>
  </si>
  <si>
    <t>kWh/a bzw. ca.</t>
  </si>
  <si>
    <t>Hinweise:     -</t>
  </si>
  <si>
    <t>B9, E9</t>
  </si>
  <si>
    <r>
      <t xml:space="preserve">Entscheidung, welche Maßnahme weiter verfolgt und genauer untersucht werden sollen; </t>
    </r>
    <r>
      <rPr>
        <b/>
        <sz val="10"/>
        <color rgb="FF004489"/>
        <rFont val="Segoe UI"/>
        <family val="2"/>
      </rPr>
      <t>Kennzeichnung ("x")</t>
    </r>
    <r>
      <rPr>
        <sz val="10"/>
        <rFont val="Segoe UI"/>
        <family val="2"/>
      </rPr>
      <t>, ob mit eigenen oder zusammen mit externen Fachleuten</t>
    </r>
  </si>
  <si>
    <t>B6</t>
  </si>
  <si>
    <t>E8</t>
  </si>
  <si>
    <t>B10, E10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</si>
</sst>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#,##0.0"/>
    <numFmt numFmtId="167" formatCode="#,##0\ &quot;€/a&quot;"/>
    <numFmt numFmtId="168" formatCode="&quot;oder&quot;\ #,##0\ &quot;€/5a&quot;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vertAlign val="subscript"/>
      <sz val="11"/>
      <color theme="1"/>
      <name val="Segoe UI"/>
      <family val="2"/>
    </font>
    <font>
      <u/>
      <sz val="11"/>
      <color theme="1"/>
      <name val="Segoe UI"/>
      <family val="2"/>
    </font>
    <font>
      <sz val="11"/>
      <name val="Segoe UI"/>
      <family val="2"/>
    </font>
    <font>
      <sz val="8"/>
      <color theme="1"/>
      <name val="Segoe UI"/>
      <family val="2"/>
    </font>
    <font>
      <sz val="11"/>
      <color theme="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vertAlign val="subscript"/>
      <sz val="10"/>
      <name val="Segoe UI"/>
      <family val="2"/>
    </font>
    <font>
      <b/>
      <sz val="10"/>
      <color rgb="FF004489"/>
      <name val="Segoe UI"/>
      <family val="2"/>
    </font>
    <font>
      <u/>
      <sz val="10"/>
      <color rgb="FF004489"/>
      <name val="Segoe UI"/>
      <family val="2"/>
    </font>
    <font>
      <sz val="10"/>
      <color theme="0" tint="-0.499984740745262"/>
      <name val="Calibri"/>
      <family val="2"/>
    </font>
    <font>
      <b/>
      <sz val="11"/>
      <color rgb="FF004489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176">
    <xf numFmtId="0" fontId="0" fillId="0" borderId="0" xfId="0"/>
    <xf numFmtId="0" fontId="5" fillId="0" borderId="0" xfId="2" applyFont="1" applyProtection="1"/>
    <xf numFmtId="0" fontId="5" fillId="0" borderId="0" xfId="2" applyFont="1" applyBorder="1" applyAlignment="1" applyProtection="1">
      <alignment horizontal="right"/>
    </xf>
    <xf numFmtId="0" fontId="5" fillId="0" borderId="0" xfId="2" applyFont="1" applyBorder="1" applyAlignment="1" applyProtection="1">
      <alignment horizontal="center"/>
    </xf>
    <xf numFmtId="0" fontId="5" fillId="0" borderId="0" xfId="2" applyFont="1" applyAlignment="1" applyProtection="1">
      <alignment horizontal="center"/>
    </xf>
    <xf numFmtId="0" fontId="5" fillId="0" borderId="0" xfId="2" applyFont="1" applyAlignment="1" applyProtection="1">
      <alignment horizontal="right"/>
    </xf>
    <xf numFmtId="0" fontId="5" fillId="0" borderId="0" xfId="2" applyFont="1" applyBorder="1" applyAlignment="1" applyProtection="1">
      <alignment horizontal="left"/>
    </xf>
    <xf numFmtId="0" fontId="5" fillId="0" borderId="0" xfId="2" applyFont="1" applyAlignment="1" applyProtection="1">
      <alignment horizontal="left"/>
    </xf>
    <xf numFmtId="166" fontId="5" fillId="2" borderId="0" xfId="2" applyNumberFormat="1" applyFont="1" applyFill="1" applyAlignment="1" applyProtection="1">
      <alignment horizontal="right"/>
    </xf>
    <xf numFmtId="0" fontId="4" fillId="0" borderId="0" xfId="2" applyFont="1" applyAlignment="1" applyProtection="1">
      <alignment horizontal="right"/>
    </xf>
    <xf numFmtId="3" fontId="4" fillId="0" borderId="0" xfId="2" applyNumberFormat="1" applyFont="1" applyAlignment="1" applyProtection="1">
      <alignment horizontal="right"/>
    </xf>
    <xf numFmtId="0" fontId="4" fillId="0" borderId="0" xfId="2" applyFont="1" applyAlignment="1" applyProtection="1">
      <alignment horizontal="left"/>
    </xf>
    <xf numFmtId="0" fontId="4" fillId="0" borderId="0" xfId="2" applyFont="1" applyAlignment="1" applyProtection="1">
      <alignment horizontal="center"/>
    </xf>
    <xf numFmtId="0" fontId="5" fillId="0" borderId="16" xfId="2" applyFont="1" applyBorder="1" applyAlignment="1" applyProtection="1">
      <alignment horizontal="center"/>
    </xf>
    <xf numFmtId="0" fontId="5" fillId="0" borderId="2" xfId="2" applyFont="1" applyBorder="1" applyAlignment="1" applyProtection="1">
      <alignment horizontal="center"/>
    </xf>
    <xf numFmtId="0" fontId="7" fillId="0" borderId="0" xfId="2" applyFont="1" applyAlignment="1" applyProtection="1">
      <alignment horizontal="center" wrapText="1"/>
    </xf>
    <xf numFmtId="0" fontId="5" fillId="0" borderId="5" xfId="2" applyFont="1" applyBorder="1" applyAlignment="1" applyProtection="1">
      <alignment horizontal="center" textRotation="90"/>
    </xf>
    <xf numFmtId="0" fontId="5" fillId="0" borderId="6" xfId="2" applyFont="1" applyBorder="1" applyAlignment="1" applyProtection="1">
      <alignment horizontal="center" textRotation="90"/>
    </xf>
    <xf numFmtId="0" fontId="5" fillId="0" borderId="17" xfId="2" applyFont="1" applyBorder="1" applyAlignment="1" applyProtection="1">
      <alignment horizontal="center" textRotation="90" wrapText="1"/>
    </xf>
    <xf numFmtId="0" fontId="5" fillId="0" borderId="5" xfId="2" applyFont="1" applyBorder="1" applyAlignment="1" applyProtection="1">
      <alignment horizontal="center" textRotation="90" wrapText="1"/>
    </xf>
    <xf numFmtId="0" fontId="5" fillId="0" borderId="0" xfId="2" applyFont="1" applyBorder="1" applyAlignment="1" applyProtection="1">
      <alignment horizontal="center" textRotation="90" wrapText="1"/>
    </xf>
    <xf numFmtId="0" fontId="5" fillId="0" borderId="6" xfId="2" applyFont="1" applyBorder="1" applyAlignment="1" applyProtection="1">
      <alignment horizontal="center" textRotation="90" wrapText="1"/>
    </xf>
    <xf numFmtId="0" fontId="7" fillId="0" borderId="0" xfId="2" applyFont="1" applyAlignment="1" applyProtection="1">
      <alignment horizontal="center" vertical="center" wrapText="1"/>
    </xf>
    <xf numFmtId="0" fontId="4" fillId="0" borderId="0" xfId="2" applyFont="1" applyAlignment="1" applyProtection="1">
      <alignment vertical="center"/>
    </xf>
    <xf numFmtId="0" fontId="5" fillId="0" borderId="5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6" xfId="2" applyFont="1" applyBorder="1" applyAlignment="1" applyProtection="1">
      <alignment horizontal="center" vertical="center"/>
    </xf>
    <xf numFmtId="0" fontId="5" fillId="0" borderId="17" xfId="2" applyFont="1" applyBorder="1" applyAlignment="1" applyProtection="1">
      <alignment horizontal="center" vertical="center"/>
    </xf>
    <xf numFmtId="0" fontId="5" fillId="0" borderId="0" xfId="2" applyFont="1" applyAlignment="1" applyProtection="1">
      <alignment vertical="center"/>
    </xf>
    <xf numFmtId="0" fontId="5" fillId="0" borderId="1" xfId="2" applyFont="1" applyBorder="1" applyAlignment="1" applyProtection="1">
      <alignment horizontal="left" vertical="center" wrapText="1" indent="1"/>
    </xf>
    <xf numFmtId="164" fontId="5" fillId="0" borderId="23" xfId="2" applyNumberFormat="1" applyFont="1" applyBorder="1" applyAlignment="1" applyProtection="1">
      <alignment horizontal="center" vertical="center"/>
    </xf>
    <xf numFmtId="0" fontId="5" fillId="0" borderId="8" xfId="2" applyFont="1" applyBorder="1" applyAlignment="1" applyProtection="1">
      <alignment horizontal="left" vertical="center" wrapText="1" indent="1"/>
    </xf>
    <xf numFmtId="164" fontId="5" fillId="0" borderId="24" xfId="2" applyNumberFormat="1" applyFont="1" applyBorder="1" applyAlignment="1" applyProtection="1">
      <alignment horizontal="center" vertical="center"/>
    </xf>
    <xf numFmtId="0" fontId="5" fillId="0" borderId="0" xfId="2" applyFont="1" applyAlignment="1" applyProtection="1">
      <alignment vertical="center" wrapText="1"/>
    </xf>
    <xf numFmtId="164" fontId="5" fillId="0" borderId="21" xfId="2" applyNumberFormat="1" applyFont="1" applyBorder="1" applyAlignment="1" applyProtection="1">
      <alignment horizontal="center" vertical="center"/>
    </xf>
    <xf numFmtId="0" fontId="4" fillId="0" borderId="0" xfId="2" applyFont="1" applyAlignment="1" applyProtection="1">
      <alignment vertical="center" wrapText="1"/>
    </xf>
    <xf numFmtId="43" fontId="5" fillId="0" borderId="0" xfId="1" applyFont="1" applyProtection="1"/>
    <xf numFmtId="165" fontId="5" fillId="0" borderId="0" xfId="1" applyNumberFormat="1" applyFont="1" applyProtection="1"/>
    <xf numFmtId="0" fontId="5" fillId="0" borderId="0" xfId="2" applyFont="1" applyAlignment="1" applyProtection="1">
      <alignment horizontal="left" vertical="center" wrapText="1"/>
    </xf>
    <xf numFmtId="0" fontId="4" fillId="0" borderId="1" xfId="2" applyFont="1" applyBorder="1" applyAlignment="1" applyProtection="1">
      <alignment vertical="center" wrapText="1"/>
    </xf>
    <xf numFmtId="0" fontId="5" fillId="0" borderId="12" xfId="2" applyFont="1" applyBorder="1" applyAlignment="1" applyProtection="1">
      <alignment horizontal="left" vertical="center" wrapText="1" indent="1"/>
    </xf>
    <xf numFmtId="164" fontId="5" fillId="0" borderId="29" xfId="2" applyNumberFormat="1" applyFont="1" applyBorder="1" applyAlignment="1" applyProtection="1">
      <alignment horizontal="center" vertical="center"/>
    </xf>
    <xf numFmtId="0" fontId="8" fillId="3" borderId="0" xfId="2" applyFont="1" applyFill="1" applyBorder="1" applyAlignment="1" applyProtection="1">
      <alignment horizontal="left" vertical="center" wrapText="1" indent="1"/>
    </xf>
    <xf numFmtId="0" fontId="5" fillId="0" borderId="0" xfId="2" applyFont="1" applyBorder="1" applyAlignment="1" applyProtection="1">
      <alignment horizontal="left" wrapText="1" indent="1"/>
    </xf>
    <xf numFmtId="0" fontId="5" fillId="0" borderId="1" xfId="2" applyFont="1" applyBorder="1" applyAlignment="1" applyProtection="1">
      <alignment horizontal="left" vertical="center" wrapText="1" indent="2"/>
    </xf>
    <xf numFmtId="0" fontId="5" fillId="0" borderId="8" xfId="2" applyFont="1" applyBorder="1" applyAlignment="1" applyProtection="1">
      <alignment horizontal="left" vertical="center" wrapText="1" indent="2"/>
    </xf>
    <xf numFmtId="0" fontId="5" fillId="0" borderId="0" xfId="2" applyFont="1" applyAlignment="1" applyProtection="1">
      <alignment horizontal="left" indent="1"/>
    </xf>
    <xf numFmtId="0" fontId="5" fillId="0" borderId="12" xfId="2" applyFont="1" applyBorder="1" applyAlignment="1" applyProtection="1">
      <alignment horizontal="left" wrapText="1" indent="1"/>
    </xf>
    <xf numFmtId="0" fontId="5" fillId="0" borderId="0" xfId="2" applyFont="1" applyBorder="1" applyProtection="1"/>
    <xf numFmtId="0" fontId="5" fillId="0" borderId="0" xfId="2" applyFont="1" applyBorder="1" applyAlignment="1" applyProtection="1">
      <alignment horizontal="left" vertical="center" wrapText="1" indent="2"/>
    </xf>
    <xf numFmtId="0" fontId="4" fillId="0" borderId="0" xfId="2" applyFont="1" applyBorder="1" applyAlignment="1" applyProtection="1">
      <alignment vertical="center" wrapText="1"/>
    </xf>
    <xf numFmtId="0" fontId="5" fillId="0" borderId="13" xfId="2" applyFont="1" applyBorder="1" applyAlignment="1" applyProtection="1">
      <alignment horizontal="left" vertical="center" wrapText="1" indent="2"/>
    </xf>
    <xf numFmtId="0" fontId="5" fillId="0" borderId="0" xfId="2" applyFont="1" applyAlignment="1" applyProtection="1">
      <alignment horizontal="right" indent="1"/>
    </xf>
    <xf numFmtId="0" fontId="9" fillId="0" borderId="0" xfId="2" applyFont="1" applyFill="1" applyBorder="1" applyAlignment="1" applyProtection="1">
      <alignment horizontal="left" vertical="center" wrapText="1"/>
    </xf>
    <xf numFmtId="9" fontId="5" fillId="0" borderId="0" xfId="2" applyNumberFormat="1" applyFont="1" applyAlignment="1" applyProtection="1">
      <alignment horizontal="center"/>
    </xf>
    <xf numFmtId="0" fontId="5" fillId="4" borderId="7" xfId="2" applyFont="1" applyFill="1" applyBorder="1" applyAlignment="1" applyProtection="1">
      <alignment horizontal="center" vertical="center"/>
      <protection locked="0"/>
    </xf>
    <xf numFmtId="0" fontId="5" fillId="4" borderId="1" xfId="2" applyFont="1" applyFill="1" applyBorder="1" applyAlignment="1" applyProtection="1">
      <alignment horizontal="center" vertical="center"/>
      <protection locked="0"/>
    </xf>
    <xf numFmtId="0" fontId="5" fillId="4" borderId="13" xfId="2" applyFont="1" applyFill="1" applyBorder="1" applyAlignment="1" applyProtection="1">
      <alignment horizontal="center" vertical="center"/>
      <protection locked="0"/>
    </xf>
    <xf numFmtId="0" fontId="5" fillId="4" borderId="22" xfId="2" applyFont="1" applyFill="1" applyBorder="1" applyAlignment="1" applyProtection="1">
      <alignment horizontal="center" vertical="center"/>
      <protection locked="0"/>
    </xf>
    <xf numFmtId="0" fontId="5" fillId="4" borderId="10" xfId="2" applyFont="1" applyFill="1" applyBorder="1" applyAlignment="1" applyProtection="1">
      <alignment horizontal="center" vertical="center"/>
      <protection locked="0"/>
    </xf>
    <xf numFmtId="0" fontId="5" fillId="4" borderId="8" xfId="2" applyFont="1" applyFill="1" applyBorder="1" applyAlignment="1" applyProtection="1">
      <alignment horizontal="center" vertical="center"/>
      <protection locked="0"/>
    </xf>
    <xf numFmtId="0" fontId="5" fillId="4" borderId="9" xfId="2" applyFont="1" applyFill="1" applyBorder="1" applyAlignment="1" applyProtection="1">
      <alignment horizontal="center" vertical="center"/>
      <protection locked="0"/>
    </xf>
    <xf numFmtId="0" fontId="5" fillId="4" borderId="19" xfId="2" applyFont="1" applyFill="1" applyBorder="1" applyAlignment="1" applyProtection="1">
      <alignment horizontal="center" vertical="center"/>
      <protection locked="0"/>
    </xf>
    <xf numFmtId="0" fontId="4" fillId="4" borderId="1" xfId="2" applyFont="1" applyFill="1" applyBorder="1" applyAlignment="1" applyProtection="1">
      <alignment horizontal="center" vertical="center"/>
      <protection locked="0"/>
    </xf>
    <xf numFmtId="0" fontId="4" fillId="4" borderId="13" xfId="2" applyFont="1" applyFill="1" applyBorder="1" applyAlignment="1" applyProtection="1">
      <alignment horizontal="center" vertical="center"/>
      <protection locked="0"/>
    </xf>
    <xf numFmtId="0" fontId="4" fillId="4" borderId="8" xfId="2" applyFont="1" applyFill="1" applyBorder="1" applyAlignment="1" applyProtection="1">
      <alignment horizontal="center" vertical="center"/>
      <protection locked="0"/>
    </xf>
    <xf numFmtId="0" fontId="4" fillId="4" borderId="9" xfId="2" applyFont="1" applyFill="1" applyBorder="1" applyAlignment="1" applyProtection="1">
      <alignment horizontal="center" vertical="center"/>
      <protection locked="0"/>
    </xf>
    <xf numFmtId="9" fontId="5" fillId="4" borderId="0" xfId="2" applyNumberFormat="1" applyFont="1" applyFill="1" applyAlignment="1" applyProtection="1">
      <alignment horizontal="center"/>
      <protection locked="0"/>
    </xf>
    <xf numFmtId="0" fontId="4" fillId="0" borderId="0" xfId="2" applyFont="1" applyFill="1" applyBorder="1" applyAlignment="1" applyProtection="1">
      <alignment horizontal="center" vertical="center"/>
    </xf>
    <xf numFmtId="0" fontId="4" fillId="0" borderId="6" xfId="2" applyFont="1" applyFill="1" applyBorder="1" applyAlignment="1" applyProtection="1">
      <alignment horizontal="center" vertical="center"/>
    </xf>
    <xf numFmtId="0" fontId="4" fillId="0" borderId="12" xfId="2" applyFont="1" applyFill="1" applyBorder="1" applyAlignment="1" applyProtection="1">
      <alignment horizontal="center" vertical="center"/>
    </xf>
    <xf numFmtId="0" fontId="4" fillId="0" borderId="15" xfId="2" applyFont="1" applyFill="1" applyBorder="1" applyAlignment="1" applyProtection="1">
      <alignment horizontal="center" vertical="center"/>
    </xf>
    <xf numFmtId="0" fontId="4" fillId="0" borderId="31" xfId="2" applyFont="1" applyFill="1" applyBorder="1" applyAlignment="1" applyProtection="1">
      <alignment horizontal="center" vertical="center"/>
    </xf>
    <xf numFmtId="0" fontId="4" fillId="0" borderId="9" xfId="2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left" indent="1"/>
    </xf>
    <xf numFmtId="0" fontId="4" fillId="0" borderId="6" xfId="2" applyFont="1" applyFill="1" applyBorder="1" applyAlignment="1" applyProtection="1">
      <alignment horizontal="left" indent="1"/>
    </xf>
    <xf numFmtId="0" fontId="4" fillId="0" borderId="30" xfId="2" applyFont="1" applyFill="1" applyBorder="1" applyAlignment="1" applyProtection="1">
      <alignment horizontal="center" vertical="center"/>
    </xf>
    <xf numFmtId="0" fontId="4" fillId="0" borderId="13" xfId="2" applyFont="1" applyFill="1" applyBorder="1" applyAlignment="1" applyProtection="1">
      <alignment horizontal="center" vertical="center"/>
    </xf>
    <xf numFmtId="0" fontId="4" fillId="0" borderId="32" xfId="2" applyFont="1" applyFill="1" applyBorder="1" applyAlignment="1" applyProtection="1">
      <alignment horizontal="center" vertical="center"/>
    </xf>
    <xf numFmtId="0" fontId="4" fillId="0" borderId="18" xfId="2" applyFont="1" applyFill="1" applyBorder="1" applyAlignment="1" applyProtection="1">
      <alignment horizontal="center" vertical="center"/>
    </xf>
    <xf numFmtId="0" fontId="5" fillId="0" borderId="1" xfId="2" applyFont="1" applyBorder="1" applyAlignment="1" applyProtection="1">
      <alignment horizontal="left" vertical="center"/>
    </xf>
    <xf numFmtId="0" fontId="5" fillId="0" borderId="8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center" vertical="center"/>
    </xf>
    <xf numFmtId="0" fontId="4" fillId="0" borderId="6" xfId="2" applyFont="1" applyBorder="1" applyAlignment="1" applyProtection="1">
      <alignment horizontal="center" vertical="center"/>
    </xf>
    <xf numFmtId="0" fontId="5" fillId="0" borderId="7" xfId="2" applyFont="1" applyBorder="1" applyAlignment="1" applyProtection="1">
      <alignment horizontal="center" vertical="center"/>
    </xf>
    <xf numFmtId="0" fontId="5" fillId="0" borderId="1" xfId="2" applyFont="1" applyBorder="1" applyAlignment="1" applyProtection="1">
      <alignment horizontal="center" vertical="center"/>
    </xf>
    <xf numFmtId="0" fontId="5" fillId="0" borderId="13" xfId="2" applyFont="1" applyBorder="1" applyAlignment="1" applyProtection="1">
      <alignment horizontal="center" vertical="center"/>
    </xf>
    <xf numFmtId="0" fontId="5" fillId="0" borderId="22" xfId="2" applyFont="1" applyBorder="1" applyAlignment="1" applyProtection="1">
      <alignment horizontal="center" vertical="center"/>
    </xf>
    <xf numFmtId="0" fontId="4" fillId="0" borderId="1" xfId="2" applyFont="1" applyBorder="1" applyAlignment="1" applyProtection="1">
      <alignment horizontal="center" vertical="center"/>
    </xf>
    <xf numFmtId="0" fontId="4" fillId="0" borderId="13" xfId="2" applyFont="1" applyBorder="1" applyAlignment="1" applyProtection="1">
      <alignment horizontal="center" vertical="center"/>
    </xf>
    <xf numFmtId="0" fontId="5" fillId="0" borderId="10" xfId="2" applyFont="1" applyBorder="1" applyAlignment="1" applyProtection="1">
      <alignment horizontal="center" vertical="center"/>
    </xf>
    <xf numFmtId="0" fontId="5" fillId="0" borderId="8" xfId="2" applyFont="1" applyBorder="1" applyAlignment="1" applyProtection="1">
      <alignment horizontal="center" vertical="center"/>
    </xf>
    <xf numFmtId="0" fontId="5" fillId="0" borderId="9" xfId="2" applyFont="1" applyBorder="1" applyAlignment="1" applyProtection="1">
      <alignment horizontal="center" vertical="center"/>
    </xf>
    <xf numFmtId="0" fontId="5" fillId="0" borderId="19" xfId="2" applyFont="1" applyBorder="1" applyAlignment="1" applyProtection="1">
      <alignment horizontal="center" vertical="center"/>
    </xf>
    <xf numFmtId="0" fontId="4" fillId="0" borderId="8" xfId="2" applyFont="1" applyBorder="1" applyAlignment="1" applyProtection="1">
      <alignment horizontal="center" vertical="center"/>
    </xf>
    <xf numFmtId="0" fontId="4" fillId="0" borderId="9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left" vertical="center"/>
    </xf>
    <xf numFmtId="0" fontId="5" fillId="0" borderId="27" xfId="2" applyFont="1" applyBorder="1" applyAlignment="1" applyProtection="1">
      <alignment horizontal="center" vertical="center"/>
    </xf>
    <xf numFmtId="0" fontId="5" fillId="0" borderId="12" xfId="2" applyFont="1" applyBorder="1" applyAlignment="1" applyProtection="1">
      <alignment horizontal="center" vertical="center"/>
    </xf>
    <xf numFmtId="0" fontId="5" fillId="0" borderId="15" xfId="2" applyFont="1" applyBorder="1" applyAlignment="1" applyProtection="1">
      <alignment horizontal="center" vertical="center"/>
    </xf>
    <xf numFmtId="0" fontId="5" fillId="0" borderId="28" xfId="2" applyFont="1" applyBorder="1" applyAlignment="1" applyProtection="1">
      <alignment horizontal="center" vertical="center"/>
    </xf>
    <xf numFmtId="0" fontId="5" fillId="0" borderId="12" xfId="2" applyFont="1" applyBorder="1" applyAlignment="1" applyProtection="1">
      <alignment horizontal="left" vertical="center"/>
    </xf>
    <xf numFmtId="0" fontId="8" fillId="3" borderId="5" xfId="2" applyFont="1" applyFill="1" applyBorder="1" applyAlignment="1" applyProtection="1">
      <alignment horizontal="center" vertical="center"/>
    </xf>
    <xf numFmtId="0" fontId="5" fillId="0" borderId="5" xfId="2" applyFont="1" applyBorder="1" applyAlignment="1" applyProtection="1">
      <alignment horizontal="left" indent="1"/>
    </xf>
    <xf numFmtId="0" fontId="5" fillId="0" borderId="0" xfId="2" applyFont="1" applyBorder="1" applyAlignment="1" applyProtection="1">
      <alignment horizontal="left" indent="1"/>
    </xf>
    <xf numFmtId="0" fontId="5" fillId="0" borderId="6" xfId="2" applyFont="1" applyBorder="1" applyAlignment="1" applyProtection="1">
      <alignment horizontal="left" indent="1"/>
    </xf>
    <xf numFmtId="0" fontId="5" fillId="0" borderId="17" xfId="2" applyFont="1" applyBorder="1" applyAlignment="1" applyProtection="1">
      <alignment horizontal="left" indent="1"/>
    </xf>
    <xf numFmtId="164" fontId="5" fillId="0" borderId="21" xfId="2" applyNumberFormat="1" applyFont="1" applyBorder="1" applyAlignment="1" applyProtection="1">
      <alignment horizontal="left" indent="1"/>
    </xf>
    <xf numFmtId="0" fontId="5" fillId="0" borderId="11" xfId="2" applyFont="1" applyBorder="1" applyAlignment="1" applyProtection="1">
      <alignment horizontal="center" vertical="center"/>
    </xf>
    <xf numFmtId="0" fontId="5" fillId="0" borderId="14" xfId="2" applyFont="1" applyBorder="1" applyAlignment="1" applyProtection="1">
      <alignment horizontal="center" vertical="center"/>
    </xf>
    <xf numFmtId="0" fontId="5" fillId="0" borderId="18" xfId="2" applyFont="1" applyBorder="1" applyAlignment="1" applyProtection="1">
      <alignment horizontal="center" vertical="center"/>
    </xf>
    <xf numFmtId="0" fontId="5" fillId="0" borderId="25" xfId="2" applyFont="1" applyBorder="1" applyAlignment="1" applyProtection="1">
      <alignment horizontal="center" vertical="center"/>
    </xf>
    <xf numFmtId="164" fontId="5" fillId="0" borderId="26" xfId="2" applyNumberFormat="1" applyFont="1" applyBorder="1" applyAlignment="1" applyProtection="1">
      <alignment horizontal="center" vertical="center"/>
    </xf>
    <xf numFmtId="0" fontId="5" fillId="0" borderId="7" xfId="2" applyFont="1" applyBorder="1" applyAlignment="1" applyProtection="1">
      <alignment horizontal="left" vertical="center"/>
    </xf>
    <xf numFmtId="0" fontId="5" fillId="4" borderId="1" xfId="2" applyFont="1" applyFill="1" applyBorder="1" applyAlignment="1" applyProtection="1">
      <alignment horizontal="left" vertical="center"/>
      <protection locked="0"/>
    </xf>
    <xf numFmtId="0" fontId="5" fillId="4" borderId="8" xfId="2" applyFont="1" applyFill="1" applyBorder="1" applyAlignment="1" applyProtection="1">
      <alignment horizontal="left" vertical="center"/>
      <protection locked="0"/>
    </xf>
    <xf numFmtId="0" fontId="5" fillId="4" borderId="8" xfId="2" applyFont="1" applyFill="1" applyBorder="1" applyAlignment="1" applyProtection="1">
      <alignment horizontal="left" vertical="center" wrapText="1"/>
      <protection locked="0"/>
    </xf>
    <xf numFmtId="0" fontId="5" fillId="4" borderId="1" xfId="2" applyFont="1" applyFill="1" applyBorder="1" applyAlignment="1" applyProtection="1">
      <alignment horizontal="left" vertical="center" wrapText="1"/>
      <protection locked="0"/>
    </xf>
    <xf numFmtId="0" fontId="5" fillId="4" borderId="1" xfId="2" applyFont="1" applyFill="1" applyBorder="1" applyAlignment="1" applyProtection="1">
      <alignment horizontal="left" vertical="center" wrapText="1" indent="1"/>
      <protection locked="0"/>
    </xf>
    <xf numFmtId="0" fontId="5" fillId="4" borderId="8" xfId="2" applyFont="1" applyFill="1" applyBorder="1" applyAlignment="1" applyProtection="1">
      <alignment horizontal="left" vertical="center" wrapText="1" indent="1"/>
      <protection locked="0"/>
    </xf>
    <xf numFmtId="0" fontId="5" fillId="0" borderId="20" xfId="2" applyFont="1" applyFill="1" applyBorder="1" applyAlignment="1" applyProtection="1">
      <alignment horizontal="center"/>
    </xf>
    <xf numFmtId="0" fontId="5" fillId="0" borderId="21" xfId="2" applyFont="1" applyFill="1" applyBorder="1" applyAlignment="1" applyProtection="1">
      <alignment horizontal="center" textRotation="90" wrapText="1"/>
    </xf>
    <xf numFmtId="0" fontId="5" fillId="0" borderId="21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left" vertical="center"/>
    </xf>
    <xf numFmtId="0" fontId="5" fillId="0" borderId="1" xfId="2" applyFont="1" applyFill="1" applyBorder="1" applyAlignment="1" applyProtection="1">
      <alignment horizontal="left" vertical="center"/>
    </xf>
    <xf numFmtId="0" fontId="5" fillId="0" borderId="8" xfId="2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left" vertical="center"/>
    </xf>
    <xf numFmtId="0" fontId="5" fillId="0" borderId="0" xfId="2" applyFont="1" applyAlignment="1" applyProtection="1">
      <alignment horizontal="left" vertical="center"/>
    </xf>
    <xf numFmtId="0" fontId="4" fillId="4" borderId="0" xfId="2" applyFont="1" applyFill="1" applyAlignment="1" applyProtection="1">
      <alignment vertical="center" wrapText="1"/>
      <protection locked="0"/>
    </xf>
    <xf numFmtId="0" fontId="8" fillId="0" borderId="0" xfId="2" applyFont="1" applyProtection="1"/>
    <xf numFmtId="0" fontId="8" fillId="0" borderId="0" xfId="2" applyFont="1" applyAlignment="1" applyProtection="1">
      <alignment horizontal="left" indent="1"/>
    </xf>
    <xf numFmtId="0" fontId="8" fillId="0" borderId="0" xfId="2" applyFont="1" applyBorder="1" applyProtection="1"/>
    <xf numFmtId="9" fontId="8" fillId="0" borderId="0" xfId="2" applyNumberFormat="1" applyFont="1" applyAlignment="1" applyProtection="1">
      <alignment horizontal="center"/>
    </xf>
    <xf numFmtId="0" fontId="10" fillId="0" borderId="0" xfId="2" applyFont="1" applyFill="1" applyProtection="1"/>
    <xf numFmtId="0" fontId="10" fillId="0" borderId="0" xfId="2" applyFont="1" applyFill="1" applyAlignment="1" applyProtection="1">
      <alignment horizontal="left" indent="1"/>
    </xf>
    <xf numFmtId="0" fontId="10" fillId="0" borderId="0" xfId="2" applyFont="1" applyFill="1" applyBorder="1" applyProtection="1"/>
    <xf numFmtId="0" fontId="11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 wrapText="1" shrinkToFit="1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vertical="top" wrapText="1" shrinkToFit="1"/>
    </xf>
    <xf numFmtId="0" fontId="12" fillId="0" borderId="0" xfId="0" quotePrefix="1" applyFont="1" applyAlignment="1">
      <alignment horizontal="right"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 shrinkToFit="1"/>
    </xf>
    <xf numFmtId="0" fontId="12" fillId="0" borderId="0" xfId="0" applyFont="1" applyAlignment="1">
      <alignment vertical="top" wrapText="1" shrinkToFit="1"/>
    </xf>
    <xf numFmtId="164" fontId="5" fillId="0" borderId="0" xfId="2" applyNumberFormat="1" applyFont="1" applyAlignment="1" applyProtection="1">
      <alignment horizontal="center"/>
    </xf>
    <xf numFmtId="3" fontId="5" fillId="0" borderId="0" xfId="2" applyNumberFormat="1" applyFont="1" applyAlignment="1" applyProtection="1">
      <alignment horizontal="right"/>
    </xf>
    <xf numFmtId="3" fontId="4" fillId="0" borderId="0" xfId="2" applyNumberFormat="1" applyFont="1" applyAlignment="1" applyProtection="1">
      <alignment horizontal="right"/>
    </xf>
    <xf numFmtId="0" fontId="5" fillId="0" borderId="2" xfId="2" applyFont="1" applyBorder="1" applyAlignment="1" applyProtection="1">
      <alignment horizontal="center"/>
    </xf>
    <xf numFmtId="0" fontId="5" fillId="0" borderId="3" xfId="2" applyFont="1" applyBorder="1" applyAlignment="1" applyProtection="1">
      <alignment horizontal="center"/>
    </xf>
    <xf numFmtId="0" fontId="5" fillId="0" borderId="4" xfId="2" applyFont="1" applyBorder="1" applyAlignment="1" applyProtection="1">
      <alignment horizontal="center"/>
    </xf>
    <xf numFmtId="0" fontId="12" fillId="0" borderId="0" xfId="0" applyFont="1" applyBorder="1" applyAlignment="1">
      <alignment horizontal="center" vertical="top" wrapText="1" shrinkToFit="1"/>
    </xf>
    <xf numFmtId="0" fontId="12" fillId="0" borderId="33" xfId="0" applyFont="1" applyBorder="1" applyAlignment="1">
      <alignment horizontal="center" vertical="top"/>
    </xf>
    <xf numFmtId="0" fontId="12" fillId="0" borderId="34" xfId="0" applyFont="1" applyBorder="1" applyAlignment="1">
      <alignment horizontal="center" vertical="top"/>
    </xf>
    <xf numFmtId="0" fontId="12" fillId="0" borderId="35" xfId="0" applyFont="1" applyBorder="1" applyAlignment="1">
      <alignment horizontal="center" vertical="top"/>
    </xf>
    <xf numFmtId="0" fontId="12" fillId="0" borderId="34" xfId="0" applyFont="1" applyBorder="1" applyAlignment="1">
      <alignment horizontal="center" vertical="top" wrapText="1" shrinkToFit="1"/>
    </xf>
    <xf numFmtId="0" fontId="12" fillId="0" borderId="36" xfId="0" applyFont="1" applyBorder="1" applyAlignment="1">
      <alignment vertical="top" wrapText="1" shrinkToFit="1"/>
    </xf>
    <xf numFmtId="0" fontId="12" fillId="0" borderId="37" xfId="0" applyFont="1" applyBorder="1" applyAlignment="1">
      <alignment vertical="top" wrapText="1" shrinkToFit="1"/>
    </xf>
    <xf numFmtId="0" fontId="12" fillId="0" borderId="35" xfId="0" applyFont="1" applyBorder="1" applyAlignment="1">
      <alignment vertical="top" wrapText="1" shrinkToFit="1"/>
    </xf>
    <xf numFmtId="0" fontId="14" fillId="0" borderId="0" xfId="0" applyFont="1" applyAlignment="1">
      <alignment horizontal="left" vertical="top"/>
    </xf>
    <xf numFmtId="0" fontId="15" fillId="0" borderId="0" xfId="0" applyFont="1" applyBorder="1" applyAlignment="1">
      <alignment horizontal="center" vertical="top"/>
    </xf>
    <xf numFmtId="0" fontId="12" fillId="0" borderId="37" xfId="0" applyFont="1" applyBorder="1" applyAlignment="1">
      <alignment horizontal="center" vertical="top"/>
    </xf>
    <xf numFmtId="16" fontId="12" fillId="0" borderId="35" xfId="0" quotePrefix="1" applyNumberFormat="1" applyFont="1" applyBorder="1" applyAlignment="1">
      <alignment horizontal="center" vertical="top"/>
    </xf>
    <xf numFmtId="0" fontId="12" fillId="0" borderId="35" xfId="0" quotePrefix="1" applyFont="1" applyBorder="1" applyAlignment="1">
      <alignment horizontal="center" vertical="top"/>
    </xf>
    <xf numFmtId="0" fontId="12" fillId="0" borderId="36" xfId="0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 vertical="top"/>
    </xf>
    <xf numFmtId="0" fontId="17" fillId="0" borderId="0" xfId="2" applyFont="1" applyAlignment="1" applyProtection="1">
      <alignment horizontal="center"/>
    </xf>
    <xf numFmtId="167" fontId="4" fillId="0" borderId="0" xfId="2" applyNumberFormat="1" applyFont="1" applyAlignment="1" applyProtection="1">
      <alignment horizontal="left"/>
    </xf>
    <xf numFmtId="168" fontId="4" fillId="0" borderId="0" xfId="2" applyNumberFormat="1" applyFont="1" applyAlignment="1" applyProtection="1">
      <alignment horizontal="left"/>
    </xf>
    <xf numFmtId="9" fontId="5" fillId="0" borderId="0" xfId="3" applyFont="1" applyProtection="1"/>
    <xf numFmtId="0" fontId="5" fillId="5" borderId="0" xfId="2" applyFont="1" applyFill="1" applyBorder="1" applyAlignment="1" applyProtection="1">
      <alignment horizontal="left"/>
      <protection locked="0"/>
    </xf>
    <xf numFmtId="165" fontId="5" fillId="5" borderId="0" xfId="1" applyNumberFormat="1" applyFont="1" applyFill="1" applyBorder="1" applyAlignment="1" applyProtection="1">
      <alignment horizontal="center"/>
      <protection locked="0"/>
    </xf>
    <xf numFmtId="3" fontId="5" fillId="5" borderId="0" xfId="2" applyNumberFormat="1" applyFont="1" applyFill="1" applyAlignment="1" applyProtection="1">
      <alignment horizontal="right"/>
      <protection locked="0"/>
    </xf>
  </cellXfs>
  <cellStyles count="4">
    <cellStyle name="Komma" xfId="1" builtinId="3"/>
    <cellStyle name="Prozent" xfId="3" builtinId="5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00448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Bewertungsbogen!$P$6</c:f>
              <c:strCache>
                <c:ptCount val="1"/>
                <c:pt idx="0">
                  <c:v>Segment</c:v>
                </c:pt>
              </c:strCache>
            </c:strRef>
          </c:tx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FF00"/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Pt>
            <c:idx val="3"/>
            <c:bubble3D val="0"/>
            <c:spPr>
              <a:solidFill>
                <a:srgbClr val="FF5050"/>
              </a:solidFill>
            </c:spPr>
          </c:dPt>
          <c:dPt>
            <c:idx val="4"/>
            <c:bubble3D val="0"/>
            <c:spPr>
              <a:noFill/>
            </c:spPr>
          </c:dPt>
          <c:val>
            <c:numRef>
              <c:f>Bewertungsbogen!$P$7:$P$11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95300618478784"/>
          <c:y val="0.10156572618403681"/>
          <c:w val="0.61637782204141867"/>
          <c:h val="0.79686854763192638"/>
        </c:manualLayout>
      </c:layout>
      <c:doughnutChart>
        <c:varyColors val="1"/>
        <c:ser>
          <c:idx val="0"/>
          <c:order val="0"/>
          <c:tx>
            <c:strRef>
              <c:f>Bewertungsbogen!$O$6</c:f>
              <c:strCache>
                <c:ptCount val="1"/>
                <c:pt idx="0">
                  <c:v>Zeiger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Pt>
            <c:idx val="1"/>
            <c:bubble3D val="0"/>
            <c:spPr>
              <a:noFill/>
            </c:spPr>
          </c:dPt>
          <c:dPt>
            <c:idx val="2"/>
            <c:bubble3D val="0"/>
            <c:spPr>
              <a:solidFill>
                <a:schemeClr val="tx1"/>
              </a:solidFill>
            </c:spPr>
          </c:dPt>
          <c:dPt>
            <c:idx val="4"/>
            <c:bubble3D val="0"/>
            <c:explosion val="3"/>
            <c:spPr>
              <a:noFill/>
              <a:ln>
                <a:noFill/>
              </a:ln>
            </c:spPr>
          </c:dPt>
          <c:val>
            <c:numRef>
              <c:f>Bewertungsbogen!$O$7:$O$11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1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0</xdr:rowOff>
    </xdr:from>
    <xdr:to>
      <xdr:col>3</xdr:col>
      <xdr:colOff>297975</xdr:colOff>
      <xdr:row>2</xdr:row>
      <xdr:rowOff>54918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0"/>
          <a:ext cx="1260000" cy="416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142863</xdr:colOff>
      <xdr:row>2</xdr:row>
      <xdr:rowOff>91109</xdr:rowOff>
    </xdr:from>
    <xdr:to>
      <xdr:col>9</xdr:col>
      <xdr:colOff>1976530</xdr:colOff>
      <xdr:row>10</xdr:row>
      <xdr:rowOff>222125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54317</xdr:colOff>
      <xdr:row>2</xdr:row>
      <xdr:rowOff>78768</xdr:rowOff>
    </xdr:from>
    <xdr:to>
      <xdr:col>9</xdr:col>
      <xdr:colOff>2040356</xdr:colOff>
      <xdr:row>8</xdr:row>
      <xdr:rowOff>9525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438150</xdr:colOff>
      <xdr:row>0</xdr:row>
      <xdr:rowOff>0</xdr:rowOff>
    </xdr:from>
    <xdr:to>
      <xdr:col>9</xdr:col>
      <xdr:colOff>1698150</xdr:colOff>
      <xdr:row>2</xdr:row>
      <xdr:rowOff>943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325" y="0"/>
          <a:ext cx="1260000" cy="416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6"/>
  <sheetViews>
    <sheetView view="pageBreakPreview" zoomScaleNormal="100" zoomScaleSheetLayoutView="100" workbookViewId="0">
      <selection activeCell="B3" sqref="B3"/>
    </sheetView>
  </sheetViews>
  <sheetFormatPr baseColWidth="10" defaultRowHeight="14.25" x14ac:dyDescent="0.25"/>
  <cols>
    <col min="1" max="1" width="12.7109375" style="140" customWidth="1"/>
    <col min="2" max="2" width="63.85546875" style="139" customWidth="1"/>
    <col min="3" max="3" width="16.28515625" style="140" customWidth="1"/>
    <col min="4" max="4" width="5.42578125" style="137" customWidth="1"/>
    <col min="5" max="16384" width="11.42578125" style="137"/>
  </cols>
  <sheetData>
    <row r="1" spans="1:5" x14ac:dyDescent="0.25">
      <c r="A1" s="168" t="s">
        <v>128</v>
      </c>
      <c r="B1" s="168"/>
      <c r="C1" s="168"/>
      <c r="D1" s="168"/>
      <c r="E1" s="168"/>
    </row>
    <row r="2" spans="1:5" x14ac:dyDescent="0.25">
      <c r="B2" s="142"/>
    </row>
    <row r="3" spans="1:5" x14ac:dyDescent="0.25">
      <c r="B3" s="142"/>
    </row>
    <row r="4" spans="1:5" x14ac:dyDescent="0.25">
      <c r="A4" s="167" t="s">
        <v>116</v>
      </c>
      <c r="B4" s="167"/>
      <c r="C4" s="167"/>
      <c r="D4" s="136"/>
    </row>
    <row r="5" spans="1:5" x14ac:dyDescent="0.25">
      <c r="A5" s="144" t="s">
        <v>118</v>
      </c>
      <c r="B5" s="144"/>
      <c r="C5" s="144"/>
    </row>
    <row r="7" spans="1:5" ht="31.5" customHeight="1" x14ac:dyDescent="0.25">
      <c r="A7" s="138"/>
    </row>
    <row r="8" spans="1:5" ht="33.75" customHeight="1" x14ac:dyDescent="0.25">
      <c r="A8" s="161" t="s">
        <v>88</v>
      </c>
      <c r="B8" s="145" t="s">
        <v>122</v>
      </c>
      <c r="C8" s="145"/>
    </row>
    <row r="9" spans="1:5" ht="31.5" customHeight="1" x14ac:dyDescent="0.25">
      <c r="A9" s="141" t="s">
        <v>85</v>
      </c>
      <c r="B9" s="145" t="s">
        <v>86</v>
      </c>
      <c r="C9" s="145"/>
    </row>
    <row r="10" spans="1:5" x14ac:dyDescent="0.25">
      <c r="A10" s="141" t="s">
        <v>85</v>
      </c>
      <c r="B10" s="146" t="s">
        <v>87</v>
      </c>
      <c r="C10" s="146"/>
    </row>
    <row r="11" spans="1:5" x14ac:dyDescent="0.25">
      <c r="A11" s="141"/>
    </row>
    <row r="12" spans="1:5" ht="16.5" customHeight="1" x14ac:dyDescent="0.25">
      <c r="A12" s="143"/>
      <c r="B12" s="137"/>
    </row>
    <row r="13" spans="1:5" x14ac:dyDescent="0.25">
      <c r="A13" s="161" t="s">
        <v>132</v>
      </c>
      <c r="B13" s="139" t="s">
        <v>117</v>
      </c>
    </row>
    <row r="14" spans="1:5" ht="28.5" x14ac:dyDescent="0.25">
      <c r="A14" s="143" t="s">
        <v>85</v>
      </c>
      <c r="B14" s="139" t="s">
        <v>119</v>
      </c>
    </row>
    <row r="17" spans="1:3" x14ac:dyDescent="0.25">
      <c r="A17" s="161" t="s">
        <v>121</v>
      </c>
    </row>
    <row r="18" spans="1:3" ht="18" customHeight="1" x14ac:dyDescent="0.25">
      <c r="B18" s="158"/>
      <c r="C18" s="162" t="s">
        <v>120</v>
      </c>
    </row>
    <row r="19" spans="1:3" ht="17.25" customHeight="1" x14ac:dyDescent="0.25">
      <c r="A19" s="163" t="s">
        <v>79</v>
      </c>
      <c r="B19" s="159" t="s">
        <v>123</v>
      </c>
      <c r="C19" s="154" t="s">
        <v>135</v>
      </c>
    </row>
    <row r="20" spans="1:3" ht="17.25" customHeight="1" x14ac:dyDescent="0.25">
      <c r="A20" s="156" t="s">
        <v>80</v>
      </c>
      <c r="B20" s="160" t="s">
        <v>81</v>
      </c>
      <c r="C20" s="155" t="s">
        <v>136</v>
      </c>
    </row>
    <row r="21" spans="1:3" ht="32.25" customHeight="1" x14ac:dyDescent="0.25">
      <c r="A21" s="156" t="s">
        <v>82</v>
      </c>
      <c r="B21" s="160" t="s">
        <v>83</v>
      </c>
      <c r="C21" s="155" t="s">
        <v>133</v>
      </c>
    </row>
    <row r="22" spans="1:3" ht="48" customHeight="1" x14ac:dyDescent="0.25">
      <c r="A22" s="156" t="s">
        <v>84</v>
      </c>
      <c r="B22" s="160" t="s">
        <v>127</v>
      </c>
      <c r="C22" s="155" t="s">
        <v>137</v>
      </c>
    </row>
    <row r="23" spans="1:3" ht="47.25" customHeight="1" x14ac:dyDescent="0.25">
      <c r="A23" s="156" t="s">
        <v>96</v>
      </c>
      <c r="B23" s="160" t="s">
        <v>97</v>
      </c>
      <c r="C23" s="155" t="s">
        <v>99</v>
      </c>
    </row>
    <row r="24" spans="1:3" ht="33" customHeight="1" x14ac:dyDescent="0.25">
      <c r="A24" s="164" t="s">
        <v>98</v>
      </c>
      <c r="B24" s="160" t="s">
        <v>124</v>
      </c>
      <c r="C24" s="157" t="s">
        <v>101</v>
      </c>
    </row>
    <row r="25" spans="1:3" ht="17.25" customHeight="1" x14ac:dyDescent="0.25">
      <c r="A25" s="165" t="s">
        <v>100</v>
      </c>
      <c r="B25" s="160" t="s">
        <v>102</v>
      </c>
      <c r="C25" s="157" t="s">
        <v>103</v>
      </c>
    </row>
    <row r="26" spans="1:3" ht="33.75" customHeight="1" x14ac:dyDescent="0.25">
      <c r="A26" s="164" t="s">
        <v>104</v>
      </c>
      <c r="B26" s="160" t="s">
        <v>125</v>
      </c>
      <c r="C26" s="157" t="s">
        <v>115</v>
      </c>
    </row>
    <row r="27" spans="1:3" ht="28.5" x14ac:dyDescent="0.25">
      <c r="A27" s="156" t="s">
        <v>105</v>
      </c>
      <c r="B27" s="160" t="s">
        <v>126</v>
      </c>
      <c r="C27" s="157" t="s">
        <v>106</v>
      </c>
    </row>
    <row r="28" spans="1:3" ht="42.75" x14ac:dyDescent="0.25">
      <c r="A28" s="166" t="s">
        <v>107</v>
      </c>
      <c r="B28" s="158" t="s">
        <v>134</v>
      </c>
      <c r="C28" s="153" t="s">
        <v>108</v>
      </c>
    </row>
    <row r="36" spans="1:5" x14ac:dyDescent="0.25">
      <c r="A36" s="168"/>
      <c r="B36" s="168"/>
      <c r="C36" s="168"/>
      <c r="D36" s="168"/>
      <c r="E36" s="168"/>
    </row>
  </sheetData>
  <sheetProtection password="A521" sheet="1" objects="1" scenarios="1" selectLockedCells="1" selectUnlockedCells="1"/>
  <mergeCells count="7">
    <mergeCell ref="A36:E36"/>
    <mergeCell ref="A1:E1"/>
    <mergeCell ref="A4:C4"/>
    <mergeCell ref="A5:C5"/>
    <mergeCell ref="B9:C9"/>
    <mergeCell ref="B10:C10"/>
    <mergeCell ref="B8:C8"/>
  </mergeCells>
  <pageMargins left="0.70866141732283472" right="0.70866141732283472" top="0.27270833333333333" bottom="0.78740157480314965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96"/>
  <sheetViews>
    <sheetView tabSelected="1" view="pageBreakPreview" zoomScale="70" zoomScaleNormal="100" zoomScaleSheetLayoutView="70" zoomScalePageLayoutView="55" workbookViewId="0">
      <selection activeCell="I56" sqref="I56"/>
    </sheetView>
  </sheetViews>
  <sheetFormatPr baseColWidth="10" defaultColWidth="9.140625" defaultRowHeight="16.5" x14ac:dyDescent="0.3"/>
  <cols>
    <col min="1" max="1" width="39" style="1" customWidth="1"/>
    <col min="2" max="2" width="5.7109375" style="4" customWidth="1"/>
    <col min="3" max="3" width="6.140625" style="4" customWidth="1"/>
    <col min="4" max="4" width="6" style="4" customWidth="1"/>
    <col min="5" max="5" width="6.140625" style="4" customWidth="1"/>
    <col min="6" max="6" width="6.7109375" style="4" customWidth="1"/>
    <col min="7" max="7" width="7" style="4" customWidth="1"/>
    <col min="8" max="8" width="9.85546875" style="4" customWidth="1"/>
    <col min="9" max="9" width="14.42578125" style="4" customWidth="1"/>
    <col min="10" max="10" width="33.7109375" style="1" customWidth="1"/>
    <col min="11" max="11" width="9.140625" style="1"/>
    <col min="12" max="13" width="9.140625" style="129" customWidth="1"/>
    <col min="14" max="14" width="9.140625" style="133" customWidth="1"/>
    <col min="15" max="16" width="0" style="133" hidden="1" customWidth="1"/>
    <col min="17" max="17" width="9.140625" style="129"/>
    <col min="18" max="24" width="9.140625" style="1"/>
    <col min="25" max="25" width="0" style="1" hidden="1" customWidth="1"/>
    <col min="26" max="26" width="15" style="1" hidden="1" customWidth="1"/>
    <col min="27" max="27" width="17.85546875" style="1" hidden="1" customWidth="1"/>
    <col min="28" max="31" width="0" style="1" hidden="1" customWidth="1"/>
    <col min="32" max="16384" width="9.140625" style="1"/>
  </cols>
  <sheetData>
    <row r="1" spans="1:16" x14ac:dyDescent="0.3">
      <c r="B1" s="1"/>
      <c r="C1" s="1"/>
      <c r="D1" s="1"/>
      <c r="E1" s="1"/>
    </row>
    <row r="2" spans="1:16" x14ac:dyDescent="0.3">
      <c r="A2" s="169" t="s">
        <v>116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6" ht="9" customHeight="1" x14ac:dyDescent="0.3"/>
    <row r="4" spans="1:16" x14ac:dyDescent="0.3">
      <c r="A4" s="2" t="s">
        <v>111</v>
      </c>
      <c r="B4" s="173" t="s">
        <v>129</v>
      </c>
      <c r="C4" s="173"/>
      <c r="D4" s="173"/>
      <c r="E4" s="173"/>
      <c r="F4" s="173"/>
      <c r="G4" s="173"/>
      <c r="H4" s="173"/>
    </row>
    <row r="5" spans="1:16" x14ac:dyDescent="0.3">
      <c r="B5" s="3"/>
      <c r="C5" s="3"/>
      <c r="D5" s="3"/>
      <c r="J5" s="5"/>
    </row>
    <row r="6" spans="1:16" x14ac:dyDescent="0.3">
      <c r="A6" s="2" t="s">
        <v>130</v>
      </c>
      <c r="B6" s="174">
        <v>45000</v>
      </c>
      <c r="C6" s="174"/>
      <c r="D6" s="6" t="s">
        <v>91</v>
      </c>
      <c r="E6" s="7"/>
      <c r="O6" s="133" t="s">
        <v>4</v>
      </c>
      <c r="P6" s="133" t="s">
        <v>5</v>
      </c>
    </row>
    <row r="7" spans="1:16" x14ac:dyDescent="0.3">
      <c r="P7" s="133">
        <v>8.5</v>
      </c>
    </row>
    <row r="8" spans="1:16" x14ac:dyDescent="0.3">
      <c r="A8" s="5" t="s">
        <v>78</v>
      </c>
      <c r="B8" s="8">
        <f>E8/B6</f>
        <v>37.777777777777779</v>
      </c>
      <c r="C8" s="7" t="s">
        <v>110</v>
      </c>
      <c r="E8" s="175">
        <v>1700000</v>
      </c>
      <c r="F8" s="175"/>
      <c r="G8" s="7" t="s">
        <v>54</v>
      </c>
      <c r="I8" s="7"/>
      <c r="O8" s="133">
        <f>B8/B9*10</f>
        <v>11.111111111111111</v>
      </c>
      <c r="P8" s="133">
        <v>1.5</v>
      </c>
    </row>
    <row r="9" spans="1:16" x14ac:dyDescent="0.3">
      <c r="A9" s="5" t="s">
        <v>89</v>
      </c>
      <c r="B9" s="8">
        <f>INDEX(AA29:AC33,MATCH(B6,AA29:AA33,1)+1,3)</f>
        <v>34</v>
      </c>
      <c r="C9" s="7" t="s">
        <v>110</v>
      </c>
      <c r="E9" s="148">
        <f>B9*B6</f>
        <v>1530000</v>
      </c>
      <c r="F9" s="148"/>
      <c r="G9" s="7" t="s">
        <v>54</v>
      </c>
      <c r="I9" s="7"/>
      <c r="O9" s="133">
        <v>-0.5</v>
      </c>
      <c r="P9" s="133">
        <v>1.5</v>
      </c>
    </row>
    <row r="10" spans="1:16" x14ac:dyDescent="0.3">
      <c r="A10" s="9" t="s">
        <v>90</v>
      </c>
      <c r="B10" s="10">
        <f>B8-B9</f>
        <v>3.7777777777777786</v>
      </c>
      <c r="C10" s="11" t="s">
        <v>110</v>
      </c>
      <c r="D10" s="12"/>
      <c r="E10" s="149">
        <f>E8-E9</f>
        <v>170000</v>
      </c>
      <c r="F10" s="149"/>
      <c r="G10" s="11" t="s">
        <v>131</v>
      </c>
      <c r="H10" s="12"/>
      <c r="I10" s="170">
        <f>ROUND(E10*0.25,-2)</f>
        <v>42500</v>
      </c>
      <c r="J10" s="171">
        <f>ROUND(E10*0.25*5,-2)</f>
        <v>212500</v>
      </c>
      <c r="P10" s="133">
        <f>P11-P9-P8-P7</f>
        <v>8.5</v>
      </c>
    </row>
    <row r="11" spans="1:16" ht="23.25" customHeight="1" thickBot="1" x14ac:dyDescent="0.35">
      <c r="O11" s="133">
        <f>SUM(P7:P11)-O8-O9</f>
        <v>29.388888888888889</v>
      </c>
      <c r="P11" s="133">
        <v>20</v>
      </c>
    </row>
    <row r="12" spans="1:16" ht="17.25" thickTop="1" x14ac:dyDescent="0.3">
      <c r="B12" s="150" t="s">
        <v>6</v>
      </c>
      <c r="C12" s="151"/>
      <c r="D12" s="152"/>
      <c r="E12" s="13"/>
      <c r="F12" s="14"/>
      <c r="G12" s="120"/>
      <c r="H12" s="151" t="s">
        <v>7</v>
      </c>
      <c r="I12" s="152"/>
      <c r="L12" s="129" t="s">
        <v>8</v>
      </c>
    </row>
    <row r="13" spans="1:16" ht="114.75" customHeight="1" x14ac:dyDescent="0.3">
      <c r="A13" s="15" t="s">
        <v>92</v>
      </c>
      <c r="B13" s="16" t="s">
        <v>9</v>
      </c>
      <c r="C13" s="20" t="s">
        <v>93</v>
      </c>
      <c r="D13" s="17" t="s">
        <v>10</v>
      </c>
      <c r="E13" s="18" t="s">
        <v>11</v>
      </c>
      <c r="F13" s="19" t="s">
        <v>12</v>
      </c>
      <c r="G13" s="121" t="s">
        <v>13</v>
      </c>
      <c r="H13" s="20" t="s">
        <v>14</v>
      </c>
      <c r="I13" s="21" t="s">
        <v>109</v>
      </c>
      <c r="J13" s="22" t="s">
        <v>75</v>
      </c>
    </row>
    <row r="14" spans="1:16" x14ac:dyDescent="0.3">
      <c r="A14" s="23" t="s">
        <v>15</v>
      </c>
      <c r="B14" s="24"/>
      <c r="C14" s="25"/>
      <c r="D14" s="26"/>
      <c r="E14" s="27"/>
      <c r="F14" s="24"/>
      <c r="G14" s="122"/>
      <c r="H14" s="25"/>
      <c r="I14" s="26"/>
      <c r="J14" s="28"/>
    </row>
    <row r="15" spans="1:16" x14ac:dyDescent="0.3">
      <c r="A15" s="29" t="s">
        <v>16</v>
      </c>
      <c r="B15" s="55">
        <v>2</v>
      </c>
      <c r="C15" s="56">
        <v>3</v>
      </c>
      <c r="D15" s="57">
        <v>4</v>
      </c>
      <c r="E15" s="58">
        <v>3</v>
      </c>
      <c r="F15" s="55">
        <v>1</v>
      </c>
      <c r="G15" s="30">
        <f t="shared" ref="G15:G21" si="0">IF(B15*$B$89+C15*$C$89+D15*$D$89+E15*$E$89+F15*$F$89=0,"",B15*$B$89+C15*$C$89+D15*$D$89+E15*$E$89+F15*$F$89)</f>
        <v>2.25</v>
      </c>
      <c r="H15" s="63"/>
      <c r="I15" s="64"/>
      <c r="J15" s="114"/>
    </row>
    <row r="16" spans="1:16" x14ac:dyDescent="0.3">
      <c r="A16" s="31" t="s">
        <v>18</v>
      </c>
      <c r="B16" s="59">
        <v>2</v>
      </c>
      <c r="C16" s="60">
        <v>2</v>
      </c>
      <c r="D16" s="61">
        <v>3</v>
      </c>
      <c r="E16" s="62">
        <v>1</v>
      </c>
      <c r="F16" s="59">
        <v>1</v>
      </c>
      <c r="G16" s="30">
        <f t="shared" si="0"/>
        <v>1.7</v>
      </c>
      <c r="H16" s="65"/>
      <c r="I16" s="66"/>
      <c r="J16" s="115"/>
    </row>
    <row r="17" spans="1:29" x14ac:dyDescent="0.3">
      <c r="A17" s="31" t="s">
        <v>19</v>
      </c>
      <c r="B17" s="59">
        <v>3</v>
      </c>
      <c r="C17" s="60">
        <v>2</v>
      </c>
      <c r="D17" s="61">
        <v>2</v>
      </c>
      <c r="E17" s="62">
        <v>1</v>
      </c>
      <c r="F17" s="59">
        <v>1</v>
      </c>
      <c r="G17" s="30">
        <f t="shared" si="0"/>
        <v>1.45</v>
      </c>
      <c r="H17" s="65" t="s">
        <v>17</v>
      </c>
      <c r="I17" s="66"/>
      <c r="J17" s="116"/>
    </row>
    <row r="18" spans="1:29" ht="33" x14ac:dyDescent="0.3">
      <c r="A18" s="31" t="s">
        <v>53</v>
      </c>
      <c r="B18" s="59">
        <v>2</v>
      </c>
      <c r="C18" s="60">
        <v>1</v>
      </c>
      <c r="D18" s="61">
        <v>1</v>
      </c>
      <c r="E18" s="62">
        <v>2</v>
      </c>
      <c r="F18" s="59">
        <v>3</v>
      </c>
      <c r="G18" s="30">
        <f t="shared" si="0"/>
        <v>2.15</v>
      </c>
      <c r="H18" s="65"/>
      <c r="I18" s="66"/>
      <c r="J18" s="116"/>
    </row>
    <row r="19" spans="1:29" ht="33" x14ac:dyDescent="0.3">
      <c r="A19" s="31" t="s">
        <v>20</v>
      </c>
      <c r="B19" s="59">
        <v>2</v>
      </c>
      <c r="C19" s="60">
        <v>4</v>
      </c>
      <c r="D19" s="61">
        <v>5</v>
      </c>
      <c r="E19" s="62">
        <v>4</v>
      </c>
      <c r="F19" s="59">
        <v>1</v>
      </c>
      <c r="G19" s="30">
        <f t="shared" si="0"/>
        <v>2.7</v>
      </c>
      <c r="H19" s="65"/>
      <c r="I19" s="66"/>
      <c r="J19" s="115"/>
    </row>
    <row r="20" spans="1:29" ht="9" customHeight="1" x14ac:dyDescent="0.3">
      <c r="A20" s="33"/>
      <c r="B20" s="24"/>
      <c r="C20" s="25"/>
      <c r="D20" s="26"/>
      <c r="E20" s="27"/>
      <c r="F20" s="24"/>
      <c r="G20" s="34" t="str">
        <f t="shared" si="0"/>
        <v/>
      </c>
      <c r="H20" s="82"/>
      <c r="I20" s="83"/>
      <c r="J20" s="127"/>
    </row>
    <row r="21" spans="1:29" ht="33" x14ac:dyDescent="0.3">
      <c r="A21" s="35" t="s">
        <v>21</v>
      </c>
      <c r="B21" s="24"/>
      <c r="C21" s="25"/>
      <c r="D21" s="26"/>
      <c r="E21" s="27"/>
      <c r="F21" s="24"/>
      <c r="G21" s="34" t="str">
        <f t="shared" si="0"/>
        <v/>
      </c>
      <c r="H21" s="82"/>
      <c r="I21" s="83"/>
      <c r="J21" s="127"/>
    </row>
    <row r="22" spans="1:29" x14ac:dyDescent="0.3">
      <c r="A22" s="29" t="s">
        <v>22</v>
      </c>
      <c r="B22" s="55">
        <v>1</v>
      </c>
      <c r="C22" s="56">
        <v>2</v>
      </c>
      <c r="D22" s="57">
        <v>2</v>
      </c>
      <c r="E22" s="58">
        <v>2</v>
      </c>
      <c r="F22" s="55">
        <v>3</v>
      </c>
      <c r="G22" s="30">
        <f t="shared" ref="G22:G28" si="1">IF(B22*$B$89+C22*$C$89+D22*$D$89+E22*$E$89+F22*$F$89=0,"",B22*$B$89+C22*$C$89+D22*$D$89+E22*$E$89+F22*$F$89)</f>
        <v>2.4500000000000002</v>
      </c>
      <c r="H22" s="63"/>
      <c r="I22" s="64"/>
      <c r="J22" s="114"/>
    </row>
    <row r="23" spans="1:29" ht="33" x14ac:dyDescent="0.3">
      <c r="A23" s="31" t="s">
        <v>23</v>
      </c>
      <c r="B23" s="59">
        <v>1</v>
      </c>
      <c r="C23" s="60">
        <v>2</v>
      </c>
      <c r="D23" s="61">
        <v>2</v>
      </c>
      <c r="E23" s="62">
        <v>2</v>
      </c>
      <c r="F23" s="59">
        <v>3</v>
      </c>
      <c r="G23" s="30">
        <f t="shared" si="1"/>
        <v>2.4500000000000002</v>
      </c>
      <c r="H23" s="65"/>
      <c r="I23" s="66"/>
      <c r="J23" s="115"/>
    </row>
    <row r="24" spans="1:29" ht="33" x14ac:dyDescent="0.3">
      <c r="A24" s="31" t="s">
        <v>24</v>
      </c>
      <c r="B24" s="59">
        <v>1</v>
      </c>
      <c r="C24" s="60">
        <v>2</v>
      </c>
      <c r="D24" s="61">
        <v>3</v>
      </c>
      <c r="E24" s="62">
        <v>3</v>
      </c>
      <c r="F24" s="59">
        <v>2</v>
      </c>
      <c r="G24" s="30">
        <f t="shared" si="1"/>
        <v>2.3499999999999996</v>
      </c>
      <c r="H24" s="65"/>
      <c r="I24" s="66"/>
      <c r="J24" s="115"/>
    </row>
    <row r="25" spans="1:29" x14ac:dyDescent="0.3">
      <c r="A25" s="31" t="s">
        <v>25</v>
      </c>
      <c r="B25" s="59">
        <v>2</v>
      </c>
      <c r="C25" s="60">
        <v>1</v>
      </c>
      <c r="D25" s="61">
        <v>2</v>
      </c>
      <c r="E25" s="62">
        <v>2</v>
      </c>
      <c r="F25" s="59">
        <v>2</v>
      </c>
      <c r="G25" s="30">
        <f t="shared" si="1"/>
        <v>1.95</v>
      </c>
      <c r="H25" s="65"/>
      <c r="I25" s="66"/>
      <c r="J25" s="115"/>
    </row>
    <row r="26" spans="1:29" ht="33" x14ac:dyDescent="0.3">
      <c r="A26" s="31" t="s">
        <v>94</v>
      </c>
      <c r="B26" s="59">
        <v>3</v>
      </c>
      <c r="C26" s="60">
        <v>4</v>
      </c>
      <c r="D26" s="61">
        <v>4</v>
      </c>
      <c r="E26" s="62">
        <v>4</v>
      </c>
      <c r="F26" s="59">
        <v>3</v>
      </c>
      <c r="G26" s="30">
        <f t="shared" si="1"/>
        <v>3.45</v>
      </c>
      <c r="H26" s="65"/>
      <c r="I26" s="66"/>
      <c r="J26" s="114"/>
    </row>
    <row r="27" spans="1:29" ht="9" customHeight="1" x14ac:dyDescent="0.3">
      <c r="A27" s="33"/>
      <c r="B27" s="24"/>
      <c r="C27" s="25"/>
      <c r="D27" s="26"/>
      <c r="E27" s="27"/>
      <c r="F27" s="24"/>
      <c r="G27" s="41" t="str">
        <f t="shared" si="1"/>
        <v/>
      </c>
      <c r="H27" s="82"/>
      <c r="I27" s="83"/>
      <c r="J27" s="127"/>
    </row>
    <row r="28" spans="1:29" ht="33" x14ac:dyDescent="0.3">
      <c r="A28" s="35" t="s">
        <v>26</v>
      </c>
      <c r="B28" s="24"/>
      <c r="C28" s="25"/>
      <c r="D28" s="26"/>
      <c r="E28" s="27"/>
      <c r="F28" s="24"/>
      <c r="G28" s="34" t="str">
        <f t="shared" si="1"/>
        <v/>
      </c>
      <c r="H28" s="82"/>
      <c r="I28" s="83"/>
      <c r="J28" s="127"/>
      <c r="Y28" s="1" t="s">
        <v>77</v>
      </c>
      <c r="Z28" s="36"/>
      <c r="AA28" s="36"/>
    </row>
    <row r="29" spans="1:29" ht="33" x14ac:dyDescent="0.3">
      <c r="A29" s="29" t="s">
        <v>27</v>
      </c>
      <c r="B29" s="55"/>
      <c r="C29" s="56"/>
      <c r="D29" s="57"/>
      <c r="E29" s="58"/>
      <c r="F29" s="55"/>
      <c r="G29" s="30" t="str">
        <f>IF(B29*$B$89+C29*$C$89+D29*$D$89+E29*$E$89+F29*$F$89=0,"",B29*$B$89+C29*$C$89+D29*$D$89+E29*$E$89+F29*$F$89)</f>
        <v/>
      </c>
      <c r="H29" s="63"/>
      <c r="I29" s="64"/>
      <c r="J29" s="117"/>
      <c r="Y29" s="1">
        <v>1</v>
      </c>
      <c r="Z29" s="37">
        <v>0</v>
      </c>
      <c r="AA29" s="37">
        <v>1000</v>
      </c>
      <c r="AB29" s="1">
        <v>75</v>
      </c>
      <c r="AC29" s="1">
        <v>64.3</v>
      </c>
    </row>
    <row r="30" spans="1:29" x14ac:dyDescent="0.3">
      <c r="A30" s="31" t="s">
        <v>112</v>
      </c>
      <c r="B30" s="59"/>
      <c r="C30" s="60"/>
      <c r="D30" s="61"/>
      <c r="E30" s="62"/>
      <c r="F30" s="59"/>
      <c r="G30" s="30" t="str">
        <f t="shared" ref="G30:G61" si="2">IF(B30*$B$89+C30*$C$89+D30*$D$89+E30*$E$89+F30*$F$89=0,"",B30*$B$89+C30*$C$89+D30*$D$89+E30*$E$89+F30*$F$89)</f>
        <v/>
      </c>
      <c r="H30" s="65"/>
      <c r="I30" s="66"/>
      <c r="J30" s="117"/>
      <c r="Y30" s="1">
        <v>2</v>
      </c>
      <c r="Z30" s="37">
        <v>1001</v>
      </c>
      <c r="AA30" s="37">
        <v>5000</v>
      </c>
      <c r="AB30" s="1">
        <v>55</v>
      </c>
      <c r="AC30" s="1">
        <v>42.8</v>
      </c>
    </row>
    <row r="31" spans="1:29" x14ac:dyDescent="0.3">
      <c r="A31" s="31" t="s">
        <v>28</v>
      </c>
      <c r="B31" s="59"/>
      <c r="C31" s="60"/>
      <c r="D31" s="61"/>
      <c r="E31" s="62"/>
      <c r="F31" s="59"/>
      <c r="G31" s="30" t="str">
        <f t="shared" si="2"/>
        <v/>
      </c>
      <c r="H31" s="65"/>
      <c r="I31" s="66"/>
      <c r="J31" s="115"/>
      <c r="Y31" s="1">
        <v>3</v>
      </c>
      <c r="Z31" s="37">
        <v>5001</v>
      </c>
      <c r="AA31" s="37">
        <v>10000</v>
      </c>
      <c r="AB31" s="1">
        <v>44</v>
      </c>
      <c r="AC31" s="1">
        <v>40.1</v>
      </c>
    </row>
    <row r="32" spans="1:29" ht="9" customHeight="1" x14ac:dyDescent="0.3">
      <c r="A32" s="33"/>
      <c r="B32" s="24"/>
      <c r="C32" s="25"/>
      <c r="D32" s="26"/>
      <c r="E32" s="27"/>
      <c r="F32" s="24"/>
      <c r="G32" s="41" t="str">
        <f t="shared" si="2"/>
        <v/>
      </c>
      <c r="H32" s="82"/>
      <c r="I32" s="83"/>
      <c r="J32" s="123"/>
      <c r="Y32" s="1">
        <v>4</v>
      </c>
      <c r="Z32" s="37">
        <v>10001</v>
      </c>
      <c r="AA32" s="37">
        <v>100000</v>
      </c>
      <c r="AB32" s="1">
        <v>35</v>
      </c>
      <c r="AC32" s="1">
        <v>34</v>
      </c>
    </row>
    <row r="33" spans="1:29" hidden="1" x14ac:dyDescent="0.3">
      <c r="A33" s="35" t="s">
        <v>29</v>
      </c>
      <c r="B33" s="24"/>
      <c r="C33" s="25"/>
      <c r="D33" s="26"/>
      <c r="E33" s="27"/>
      <c r="F33" s="24"/>
      <c r="G33" s="30" t="str">
        <f t="shared" si="2"/>
        <v/>
      </c>
      <c r="H33" s="82"/>
      <c r="I33" s="83"/>
      <c r="J33" s="123"/>
      <c r="Y33" s="1">
        <v>5</v>
      </c>
      <c r="Z33" s="37">
        <v>100001</v>
      </c>
      <c r="AA33" s="37">
        <v>80000000</v>
      </c>
      <c r="AB33" s="1">
        <v>32</v>
      </c>
      <c r="AC33" s="1">
        <v>30.5</v>
      </c>
    </row>
    <row r="34" spans="1:29" hidden="1" x14ac:dyDescent="0.3">
      <c r="A34" s="29" t="s">
        <v>30</v>
      </c>
      <c r="B34" s="84"/>
      <c r="C34" s="85"/>
      <c r="D34" s="86"/>
      <c r="E34" s="87"/>
      <c r="F34" s="84"/>
      <c r="G34" s="30" t="str">
        <f t="shared" si="2"/>
        <v/>
      </c>
      <c r="H34" s="88"/>
      <c r="I34" s="89"/>
      <c r="J34" s="124"/>
      <c r="N34" s="133" t="s">
        <v>8</v>
      </c>
    </row>
    <row r="35" spans="1:29" hidden="1" x14ac:dyDescent="0.3">
      <c r="A35" s="31" t="s">
        <v>31</v>
      </c>
      <c r="B35" s="90"/>
      <c r="C35" s="91"/>
      <c r="D35" s="92"/>
      <c r="E35" s="93"/>
      <c r="F35" s="90"/>
      <c r="G35" s="30" t="str">
        <f t="shared" si="2"/>
        <v/>
      </c>
      <c r="H35" s="94"/>
      <c r="I35" s="95"/>
      <c r="J35" s="125"/>
    </row>
    <row r="36" spans="1:29" hidden="1" x14ac:dyDescent="0.3">
      <c r="A36" s="29" t="s">
        <v>32</v>
      </c>
      <c r="B36" s="84"/>
      <c r="C36" s="85"/>
      <c r="D36" s="86"/>
      <c r="E36" s="87"/>
      <c r="F36" s="84"/>
      <c r="G36" s="30" t="str">
        <f t="shared" si="2"/>
        <v/>
      </c>
      <c r="H36" s="88"/>
      <c r="I36" s="89"/>
      <c r="J36" s="124"/>
      <c r="Z36" s="1">
        <v>99000</v>
      </c>
      <c r="AA36" s="1">
        <f>INDEX(AA29:AB33,MATCH(Z36,AA29:AA33,1)+1,2)</f>
        <v>35</v>
      </c>
    </row>
    <row r="37" spans="1:29" hidden="1" x14ac:dyDescent="0.3">
      <c r="A37" s="33"/>
      <c r="B37" s="24"/>
      <c r="C37" s="25"/>
      <c r="D37" s="26"/>
      <c r="E37" s="27"/>
      <c r="F37" s="24"/>
      <c r="G37" s="30" t="str">
        <f t="shared" si="2"/>
        <v/>
      </c>
      <c r="H37" s="82"/>
      <c r="I37" s="83"/>
      <c r="J37" s="123"/>
    </row>
    <row r="38" spans="1:29" hidden="1" x14ac:dyDescent="0.3">
      <c r="A38" s="33" t="s">
        <v>33</v>
      </c>
      <c r="B38" s="24"/>
      <c r="C38" s="25"/>
      <c r="D38" s="26"/>
      <c r="E38" s="27"/>
      <c r="F38" s="24"/>
      <c r="G38" s="30" t="str">
        <f t="shared" si="2"/>
        <v/>
      </c>
      <c r="H38" s="82"/>
      <c r="I38" s="83"/>
      <c r="J38" s="123"/>
    </row>
    <row r="39" spans="1:29" hidden="1" x14ac:dyDescent="0.3">
      <c r="A39" s="38" t="s">
        <v>34</v>
      </c>
      <c r="B39" s="24"/>
      <c r="C39" s="25"/>
      <c r="D39" s="26"/>
      <c r="E39" s="27"/>
      <c r="F39" s="24"/>
      <c r="G39" s="30" t="str">
        <f t="shared" si="2"/>
        <v/>
      </c>
      <c r="H39" s="82"/>
      <c r="I39" s="83"/>
      <c r="J39" s="123"/>
    </row>
    <row r="40" spans="1:29" hidden="1" x14ac:dyDescent="0.3">
      <c r="A40" s="38" t="s">
        <v>35</v>
      </c>
      <c r="B40" s="24"/>
      <c r="C40" s="25"/>
      <c r="D40" s="26"/>
      <c r="E40" s="27"/>
      <c r="F40" s="24"/>
      <c r="G40" s="34" t="str">
        <f t="shared" si="2"/>
        <v/>
      </c>
      <c r="H40" s="82"/>
      <c r="I40" s="83"/>
      <c r="J40" s="123"/>
    </row>
    <row r="41" spans="1:29" ht="9" customHeight="1" x14ac:dyDescent="0.3">
      <c r="A41" s="33"/>
      <c r="B41" s="24"/>
      <c r="C41" s="25"/>
      <c r="D41" s="26"/>
      <c r="E41" s="27"/>
      <c r="F41" s="24"/>
      <c r="G41" s="34" t="str">
        <f t="shared" si="2"/>
        <v/>
      </c>
      <c r="H41" s="82"/>
      <c r="I41" s="83"/>
      <c r="J41" s="126"/>
    </row>
    <row r="42" spans="1:29" x14ac:dyDescent="0.3">
      <c r="A42" s="39" t="s">
        <v>95</v>
      </c>
      <c r="B42" s="55"/>
      <c r="C42" s="56"/>
      <c r="D42" s="57"/>
      <c r="E42" s="58"/>
      <c r="F42" s="55"/>
      <c r="G42" s="30" t="str">
        <f t="shared" si="2"/>
        <v/>
      </c>
      <c r="H42" s="63"/>
      <c r="I42" s="64"/>
      <c r="J42" s="114"/>
    </row>
    <row r="43" spans="1:29" ht="9" customHeight="1" x14ac:dyDescent="0.3">
      <c r="A43" s="33"/>
      <c r="B43" s="24"/>
      <c r="C43" s="25"/>
      <c r="D43" s="26"/>
      <c r="E43" s="27"/>
      <c r="F43" s="24"/>
      <c r="G43" s="34" t="str">
        <f t="shared" si="2"/>
        <v/>
      </c>
      <c r="H43" s="82"/>
      <c r="I43" s="83"/>
      <c r="J43" s="127"/>
    </row>
    <row r="44" spans="1:29" x14ac:dyDescent="0.3">
      <c r="A44" s="35" t="s">
        <v>36</v>
      </c>
      <c r="B44" s="24"/>
      <c r="C44" s="25"/>
      <c r="D44" s="26"/>
      <c r="E44" s="27"/>
      <c r="F44" s="24"/>
      <c r="G44" s="34" t="str">
        <f t="shared" si="2"/>
        <v/>
      </c>
      <c r="H44" s="82"/>
      <c r="I44" s="83"/>
      <c r="J44" s="96"/>
    </row>
    <row r="45" spans="1:29" x14ac:dyDescent="0.3">
      <c r="A45" s="29" t="s">
        <v>37</v>
      </c>
      <c r="B45" s="55"/>
      <c r="C45" s="56"/>
      <c r="D45" s="57"/>
      <c r="E45" s="58"/>
      <c r="F45" s="55"/>
      <c r="G45" s="30" t="str">
        <f t="shared" si="2"/>
        <v/>
      </c>
      <c r="H45" s="63"/>
      <c r="I45" s="64"/>
      <c r="J45" s="117"/>
    </row>
    <row r="46" spans="1:29" x14ac:dyDescent="0.3">
      <c r="A46" s="31" t="s">
        <v>38</v>
      </c>
      <c r="B46" s="59"/>
      <c r="C46" s="60"/>
      <c r="D46" s="61"/>
      <c r="E46" s="62"/>
      <c r="F46" s="59"/>
      <c r="G46" s="30" t="str">
        <f t="shared" si="2"/>
        <v/>
      </c>
      <c r="H46" s="65"/>
      <c r="I46" s="66"/>
      <c r="J46" s="116"/>
    </row>
    <row r="47" spans="1:29" x14ac:dyDescent="0.3">
      <c r="A47" s="31" t="s">
        <v>39</v>
      </c>
      <c r="B47" s="59"/>
      <c r="C47" s="60"/>
      <c r="D47" s="61"/>
      <c r="E47" s="62"/>
      <c r="F47" s="59"/>
      <c r="G47" s="30" t="str">
        <f t="shared" si="2"/>
        <v/>
      </c>
      <c r="H47" s="65"/>
      <c r="I47" s="66"/>
      <c r="J47" s="115"/>
    </row>
    <row r="48" spans="1:29" x14ac:dyDescent="0.3">
      <c r="A48" s="31" t="s">
        <v>40</v>
      </c>
      <c r="B48" s="59"/>
      <c r="C48" s="60"/>
      <c r="D48" s="61"/>
      <c r="E48" s="62"/>
      <c r="F48" s="59"/>
      <c r="G48" s="30" t="str">
        <f t="shared" si="2"/>
        <v/>
      </c>
      <c r="H48" s="65"/>
      <c r="I48" s="66"/>
      <c r="J48" s="115"/>
    </row>
    <row r="49" spans="1:15" x14ac:dyDescent="0.3">
      <c r="A49" s="31" t="s">
        <v>41</v>
      </c>
      <c r="B49" s="59"/>
      <c r="C49" s="60"/>
      <c r="D49" s="61"/>
      <c r="E49" s="62"/>
      <c r="F49" s="59"/>
      <c r="G49" s="30" t="str">
        <f t="shared" si="2"/>
        <v/>
      </c>
      <c r="H49" s="65"/>
      <c r="I49" s="66"/>
      <c r="J49" s="115"/>
    </row>
    <row r="50" spans="1:15" x14ac:dyDescent="0.3">
      <c r="A50" s="31" t="s">
        <v>42</v>
      </c>
      <c r="B50" s="59"/>
      <c r="C50" s="60"/>
      <c r="D50" s="61"/>
      <c r="E50" s="62"/>
      <c r="F50" s="59"/>
      <c r="G50" s="30" t="str">
        <f t="shared" si="2"/>
        <v/>
      </c>
      <c r="H50" s="65"/>
      <c r="I50" s="66"/>
      <c r="J50" s="115"/>
    </row>
    <row r="51" spans="1:15" x14ac:dyDescent="0.3">
      <c r="A51" s="31" t="s">
        <v>43</v>
      </c>
      <c r="B51" s="59"/>
      <c r="C51" s="60"/>
      <c r="D51" s="61"/>
      <c r="E51" s="62"/>
      <c r="F51" s="59"/>
      <c r="G51" s="30" t="str">
        <f t="shared" si="2"/>
        <v/>
      </c>
      <c r="H51" s="65"/>
      <c r="I51" s="66"/>
      <c r="J51" s="115"/>
    </row>
    <row r="52" spans="1:15" ht="33" x14ac:dyDescent="0.3">
      <c r="A52" s="31" t="s">
        <v>44</v>
      </c>
      <c r="B52" s="59"/>
      <c r="C52" s="60"/>
      <c r="D52" s="61"/>
      <c r="E52" s="62"/>
      <c r="F52" s="59"/>
      <c r="G52" s="30" t="str">
        <f t="shared" si="2"/>
        <v/>
      </c>
      <c r="H52" s="65"/>
      <c r="I52" s="66"/>
      <c r="J52" s="116"/>
    </row>
    <row r="53" spans="1:15" ht="9" customHeight="1" x14ac:dyDescent="0.3">
      <c r="A53" s="33"/>
      <c r="B53" s="24"/>
      <c r="C53" s="25"/>
      <c r="D53" s="26"/>
      <c r="E53" s="27"/>
      <c r="F53" s="24"/>
      <c r="G53" s="34" t="str">
        <f t="shared" si="2"/>
        <v/>
      </c>
      <c r="H53" s="82"/>
      <c r="I53" s="83"/>
      <c r="J53" s="127"/>
    </row>
    <row r="54" spans="1:15" x14ac:dyDescent="0.3">
      <c r="A54" s="35" t="s">
        <v>0</v>
      </c>
      <c r="B54" s="24"/>
      <c r="C54" s="25"/>
      <c r="D54" s="26"/>
      <c r="E54" s="27"/>
      <c r="F54" s="24"/>
      <c r="G54" s="34" t="str">
        <f t="shared" si="2"/>
        <v/>
      </c>
      <c r="H54" s="82"/>
      <c r="I54" s="83"/>
      <c r="J54" s="127"/>
    </row>
    <row r="55" spans="1:15" x14ac:dyDescent="0.3">
      <c r="A55" s="29" t="s">
        <v>45</v>
      </c>
      <c r="B55" s="55"/>
      <c r="C55" s="56"/>
      <c r="D55" s="57"/>
      <c r="E55" s="58"/>
      <c r="F55" s="55"/>
      <c r="G55" s="30" t="str">
        <f t="shared" si="2"/>
        <v/>
      </c>
      <c r="H55" s="63"/>
      <c r="I55" s="64"/>
      <c r="J55" s="114"/>
      <c r="O55" s="133" t="s">
        <v>8</v>
      </c>
    </row>
    <row r="56" spans="1:15" x14ac:dyDescent="0.3">
      <c r="A56" s="31" t="s">
        <v>46</v>
      </c>
      <c r="B56" s="59"/>
      <c r="C56" s="60"/>
      <c r="D56" s="61"/>
      <c r="E56" s="62"/>
      <c r="F56" s="59"/>
      <c r="G56" s="30" t="str">
        <f t="shared" si="2"/>
        <v/>
      </c>
      <c r="H56" s="63"/>
      <c r="I56" s="64"/>
      <c r="J56" s="114"/>
    </row>
    <row r="57" spans="1:15" x14ac:dyDescent="0.3">
      <c r="A57" s="31" t="s">
        <v>47</v>
      </c>
      <c r="B57" s="59"/>
      <c r="C57" s="60"/>
      <c r="D57" s="61"/>
      <c r="E57" s="62"/>
      <c r="F57" s="59"/>
      <c r="G57" s="30" t="str">
        <f t="shared" si="2"/>
        <v/>
      </c>
      <c r="H57" s="63"/>
      <c r="I57" s="64"/>
      <c r="J57" s="114"/>
    </row>
    <row r="58" spans="1:15" ht="9" customHeight="1" x14ac:dyDescent="0.3">
      <c r="A58" s="33"/>
      <c r="B58" s="24"/>
      <c r="C58" s="25"/>
      <c r="D58" s="26"/>
      <c r="E58" s="27"/>
      <c r="F58" s="24"/>
      <c r="G58" s="34" t="str">
        <f t="shared" si="2"/>
        <v/>
      </c>
      <c r="H58" s="82"/>
      <c r="I58" s="83"/>
      <c r="J58" s="127"/>
    </row>
    <row r="59" spans="1:15" x14ac:dyDescent="0.3">
      <c r="A59" s="128" t="s">
        <v>113</v>
      </c>
      <c r="B59" s="24"/>
      <c r="C59" s="25"/>
      <c r="D59" s="26"/>
      <c r="E59" s="27"/>
      <c r="F59" s="24"/>
      <c r="G59" s="34" t="str">
        <f t="shared" si="2"/>
        <v/>
      </c>
      <c r="H59" s="82"/>
      <c r="I59" s="83"/>
      <c r="J59" s="127"/>
    </row>
    <row r="60" spans="1:15" x14ac:dyDescent="0.3">
      <c r="A60" s="118" t="s">
        <v>114</v>
      </c>
      <c r="B60" s="55">
        <v>5</v>
      </c>
      <c r="C60" s="56">
        <v>4</v>
      </c>
      <c r="D60" s="57">
        <v>3</v>
      </c>
      <c r="E60" s="58">
        <v>2</v>
      </c>
      <c r="F60" s="55">
        <v>1</v>
      </c>
      <c r="G60" s="30">
        <f t="shared" si="2"/>
        <v>2.0499999999999998</v>
      </c>
      <c r="H60" s="63"/>
      <c r="I60" s="64"/>
      <c r="J60" s="114"/>
    </row>
    <row r="61" spans="1:15" x14ac:dyDescent="0.3">
      <c r="A61" s="119" t="s">
        <v>114</v>
      </c>
      <c r="B61" s="59">
        <v>1</v>
      </c>
      <c r="C61" s="60">
        <v>2</v>
      </c>
      <c r="D61" s="61">
        <v>1</v>
      </c>
      <c r="E61" s="62">
        <v>2</v>
      </c>
      <c r="F61" s="59">
        <v>1</v>
      </c>
      <c r="G61" s="30">
        <f t="shared" si="2"/>
        <v>1.1499999999999999</v>
      </c>
      <c r="H61" s="65" t="s">
        <v>17</v>
      </c>
      <c r="I61" s="66"/>
      <c r="J61" s="115"/>
    </row>
    <row r="62" spans="1:15" ht="9" customHeight="1" x14ac:dyDescent="0.3">
      <c r="A62" s="40"/>
      <c r="B62" s="97"/>
      <c r="C62" s="98"/>
      <c r="D62" s="99"/>
      <c r="E62" s="100"/>
      <c r="F62" s="97"/>
      <c r="G62" s="41"/>
      <c r="H62" s="70"/>
      <c r="I62" s="71"/>
      <c r="J62" s="101"/>
    </row>
    <row r="63" spans="1:15" ht="13.5" hidden="1" customHeight="1" x14ac:dyDescent="0.3">
      <c r="A63" s="42" t="s">
        <v>76</v>
      </c>
      <c r="B63" s="102"/>
      <c r="C63" s="25"/>
      <c r="D63" s="26"/>
      <c r="E63" s="27"/>
      <c r="F63" s="24"/>
      <c r="G63" s="34"/>
      <c r="H63" s="68"/>
      <c r="I63" s="69"/>
      <c r="J63" s="96"/>
    </row>
    <row r="64" spans="1:15" hidden="1" x14ac:dyDescent="0.3">
      <c r="A64" s="35" t="s">
        <v>55</v>
      </c>
      <c r="B64" s="24"/>
      <c r="C64" s="25"/>
      <c r="D64" s="26"/>
      <c r="E64" s="27"/>
      <c r="F64" s="24"/>
      <c r="G64" s="34"/>
      <c r="H64" s="68"/>
      <c r="I64" s="69"/>
      <c r="J64" s="96"/>
    </row>
    <row r="65" spans="1:17" ht="18" hidden="1" customHeight="1" x14ac:dyDescent="0.3">
      <c r="A65" s="43" t="s">
        <v>56</v>
      </c>
      <c r="B65" s="24"/>
      <c r="C65" s="25"/>
      <c r="D65" s="26"/>
      <c r="E65" s="27"/>
      <c r="F65" s="24"/>
      <c r="G65" s="34"/>
      <c r="H65" s="68"/>
      <c r="I65" s="69"/>
      <c r="J65" s="96"/>
    </row>
    <row r="66" spans="1:17" hidden="1" x14ac:dyDescent="0.3">
      <c r="A66" s="44" t="s">
        <v>57</v>
      </c>
      <c r="B66" s="84">
        <v>1</v>
      </c>
      <c r="C66" s="85">
        <v>1</v>
      </c>
      <c r="D66" s="86">
        <v>1</v>
      </c>
      <c r="E66" s="27">
        <v>1</v>
      </c>
      <c r="F66" s="24">
        <v>1</v>
      </c>
      <c r="G66" s="30">
        <f>B66*$B$89+C66*$C$89+D66*$D$89+E66*$E$89+F66*$F$89</f>
        <v>1</v>
      </c>
      <c r="H66" s="68"/>
      <c r="I66" s="69"/>
      <c r="J66" s="80"/>
    </row>
    <row r="67" spans="1:17" hidden="1" x14ac:dyDescent="0.3">
      <c r="A67" s="45" t="s">
        <v>58</v>
      </c>
      <c r="B67" s="90">
        <v>1</v>
      </c>
      <c r="C67" s="91">
        <v>1</v>
      </c>
      <c r="D67" s="92">
        <v>1</v>
      </c>
      <c r="E67" s="93">
        <v>1</v>
      </c>
      <c r="F67" s="90">
        <v>1</v>
      </c>
      <c r="G67" s="32">
        <f>B67*$B$89+C67*$C$89+D67*$D$89+E67*$E$89+F67*$F$89</f>
        <v>1</v>
      </c>
      <c r="H67" s="70"/>
      <c r="I67" s="71"/>
      <c r="J67" s="81"/>
    </row>
    <row r="68" spans="1:17" hidden="1" x14ac:dyDescent="0.3">
      <c r="A68" s="45" t="s">
        <v>59</v>
      </c>
      <c r="B68" s="90">
        <v>1</v>
      </c>
      <c r="C68" s="91">
        <v>1</v>
      </c>
      <c r="D68" s="92">
        <v>1</v>
      </c>
      <c r="E68" s="93">
        <v>1</v>
      </c>
      <c r="F68" s="90">
        <v>1</v>
      </c>
      <c r="G68" s="32">
        <f>B68*$B$89+C68*$C$89+D68*$D$89+E68*$E$89+F68*$F$89</f>
        <v>1</v>
      </c>
      <c r="H68" s="72"/>
      <c r="I68" s="73"/>
      <c r="J68" s="81"/>
    </row>
    <row r="69" spans="1:17" s="46" customFormat="1" ht="19.5" hidden="1" customHeight="1" x14ac:dyDescent="0.3">
      <c r="A69" s="43" t="s">
        <v>60</v>
      </c>
      <c r="B69" s="103"/>
      <c r="C69" s="104"/>
      <c r="D69" s="105"/>
      <c r="E69" s="106"/>
      <c r="F69" s="103"/>
      <c r="G69" s="107"/>
      <c r="H69" s="74"/>
      <c r="I69" s="75"/>
      <c r="J69" s="104"/>
      <c r="L69" s="130"/>
      <c r="M69" s="130"/>
      <c r="N69" s="134"/>
      <c r="O69" s="134"/>
      <c r="P69" s="134"/>
      <c r="Q69" s="130"/>
    </row>
    <row r="70" spans="1:17" hidden="1" x14ac:dyDescent="0.3">
      <c r="A70" s="44" t="s">
        <v>61</v>
      </c>
      <c r="B70" s="84">
        <v>1</v>
      </c>
      <c r="C70" s="85">
        <v>1</v>
      </c>
      <c r="D70" s="86">
        <v>1</v>
      </c>
      <c r="E70" s="27">
        <v>1</v>
      </c>
      <c r="F70" s="24">
        <v>1</v>
      </c>
      <c r="G70" s="30">
        <f>B70*$B$89+C70*$C$89+D70*$D$89+E70*$E$89+F70*$F$89</f>
        <v>1</v>
      </c>
      <c r="H70" s="68"/>
      <c r="I70" s="69"/>
      <c r="J70" s="80"/>
    </row>
    <row r="71" spans="1:17" hidden="1" x14ac:dyDescent="0.3">
      <c r="A71" s="45" t="s">
        <v>62</v>
      </c>
      <c r="B71" s="90">
        <v>1</v>
      </c>
      <c r="C71" s="91">
        <v>1</v>
      </c>
      <c r="D71" s="92">
        <v>1</v>
      </c>
      <c r="E71" s="93">
        <v>1</v>
      </c>
      <c r="F71" s="90">
        <v>1</v>
      </c>
      <c r="G71" s="32">
        <f>B71*$B$89+C71*$C$89+D71*$D$89+E71*$E$89+F71*$F$89</f>
        <v>1</v>
      </c>
      <c r="H71" s="70"/>
      <c r="I71" s="71"/>
      <c r="J71" s="81"/>
    </row>
    <row r="72" spans="1:17" hidden="1" x14ac:dyDescent="0.3">
      <c r="A72" s="45" t="s">
        <v>63</v>
      </c>
      <c r="B72" s="90">
        <v>1</v>
      </c>
      <c r="C72" s="91">
        <v>1</v>
      </c>
      <c r="D72" s="92">
        <v>1</v>
      </c>
      <c r="E72" s="93">
        <v>1</v>
      </c>
      <c r="F72" s="90">
        <v>1</v>
      </c>
      <c r="G72" s="32">
        <f>B72*$B$89+C72*$C$89+D72*$D$89+E72*$E$89+F72*$F$89</f>
        <v>1</v>
      </c>
      <c r="H72" s="70"/>
      <c r="I72" s="71"/>
      <c r="J72" s="81"/>
    </row>
    <row r="73" spans="1:17" hidden="1" x14ac:dyDescent="0.3">
      <c r="A73" s="45" t="s">
        <v>64</v>
      </c>
      <c r="B73" s="90">
        <v>1</v>
      </c>
      <c r="C73" s="91">
        <v>1</v>
      </c>
      <c r="D73" s="92">
        <v>1</v>
      </c>
      <c r="E73" s="93">
        <v>1</v>
      </c>
      <c r="F73" s="90">
        <v>1</v>
      </c>
      <c r="G73" s="32">
        <f>B73*$B$89+C73*$C$89+D73*$D$89+E73*$E$89+F73*$F$89</f>
        <v>1</v>
      </c>
      <c r="H73" s="70"/>
      <c r="I73" s="71"/>
      <c r="J73" s="81"/>
    </row>
    <row r="74" spans="1:17" ht="23.25" hidden="1" customHeight="1" x14ac:dyDescent="0.3">
      <c r="A74" s="47" t="s">
        <v>3</v>
      </c>
      <c r="B74" s="97"/>
      <c r="C74" s="98"/>
      <c r="D74" s="99"/>
      <c r="E74" s="27"/>
      <c r="F74" s="24"/>
      <c r="G74" s="41"/>
      <c r="H74" s="70"/>
      <c r="I74" s="71"/>
      <c r="J74" s="101"/>
    </row>
    <row r="75" spans="1:17" hidden="1" x14ac:dyDescent="0.3">
      <c r="A75" s="44" t="s">
        <v>2</v>
      </c>
      <c r="B75" s="84">
        <v>1</v>
      </c>
      <c r="C75" s="85">
        <v>1</v>
      </c>
      <c r="D75" s="86">
        <v>1</v>
      </c>
      <c r="E75" s="27">
        <v>1</v>
      </c>
      <c r="F75" s="24">
        <v>1</v>
      </c>
      <c r="G75" s="30">
        <f>B75*$B$89+C75*$C$89+D75*$D$89+E75*$E$89+F75*$F$89</f>
        <v>1</v>
      </c>
      <c r="H75" s="68"/>
      <c r="I75" s="69"/>
      <c r="J75" s="80"/>
    </row>
    <row r="76" spans="1:17" hidden="1" x14ac:dyDescent="0.3">
      <c r="A76" s="45" t="s">
        <v>65</v>
      </c>
      <c r="B76" s="90">
        <v>1</v>
      </c>
      <c r="C76" s="91">
        <v>1</v>
      </c>
      <c r="D76" s="92">
        <v>1</v>
      </c>
      <c r="E76" s="93">
        <v>1</v>
      </c>
      <c r="F76" s="90">
        <v>1</v>
      </c>
      <c r="G76" s="32">
        <f>B76*$B$89+C76*$C$89+D76*$D$89+E76*$E$89+F76*$F$89</f>
        <v>1</v>
      </c>
      <c r="H76" s="70"/>
      <c r="I76" s="71"/>
      <c r="J76" s="81"/>
    </row>
    <row r="77" spans="1:17" hidden="1" x14ac:dyDescent="0.3">
      <c r="A77" s="45" t="s">
        <v>66</v>
      </c>
      <c r="B77" s="90">
        <v>1</v>
      </c>
      <c r="C77" s="91">
        <v>1</v>
      </c>
      <c r="D77" s="92">
        <v>1</v>
      </c>
      <c r="E77" s="93">
        <v>1</v>
      </c>
      <c r="F77" s="90">
        <v>1</v>
      </c>
      <c r="G77" s="32">
        <f>B77*$B$89+C77*$C$89+D77*$D$89+E77*$E$89+F77*$F$89</f>
        <v>1</v>
      </c>
      <c r="H77" s="70"/>
      <c r="I77" s="71"/>
      <c r="J77" s="81"/>
    </row>
    <row r="78" spans="1:17" s="48" customFormat="1" ht="22.5" hidden="1" customHeight="1" x14ac:dyDescent="0.3">
      <c r="A78" s="47" t="s">
        <v>67</v>
      </c>
      <c r="B78" s="97">
        <v>1</v>
      </c>
      <c r="C78" s="98">
        <v>1</v>
      </c>
      <c r="D78" s="99">
        <v>1</v>
      </c>
      <c r="E78" s="27">
        <v>1</v>
      </c>
      <c r="F78" s="24">
        <v>1</v>
      </c>
      <c r="G78" s="41">
        <f>B78*$B$89+C78*$C$89+D78*$D$89+E78*$E$89+F78*$F$89</f>
        <v>1</v>
      </c>
      <c r="H78" s="70"/>
      <c r="I78" s="71"/>
      <c r="J78" s="101"/>
      <c r="L78" s="131"/>
      <c r="M78" s="131"/>
      <c r="N78" s="135"/>
      <c r="O78" s="135"/>
      <c r="P78" s="135"/>
      <c r="Q78" s="131"/>
    </row>
    <row r="79" spans="1:17" s="48" customFormat="1" ht="23.25" hidden="1" customHeight="1" x14ac:dyDescent="0.3">
      <c r="A79" s="43" t="s">
        <v>68</v>
      </c>
      <c r="B79" s="24">
        <v>1</v>
      </c>
      <c r="C79" s="25">
        <v>1</v>
      </c>
      <c r="D79" s="26">
        <v>1</v>
      </c>
      <c r="E79" s="27">
        <v>1</v>
      </c>
      <c r="F79" s="24">
        <v>1</v>
      </c>
      <c r="G79" s="34">
        <f>B79*$B$89+C79*$C$89+D79*$D$89+E79*$E$89+F79*$F$89</f>
        <v>1</v>
      </c>
      <c r="H79" s="68"/>
      <c r="I79" s="69"/>
      <c r="J79" s="96"/>
      <c r="L79" s="131"/>
      <c r="M79" s="131"/>
      <c r="N79" s="135"/>
      <c r="O79" s="135"/>
      <c r="P79" s="135"/>
      <c r="Q79" s="131"/>
    </row>
    <row r="80" spans="1:17" ht="9" hidden="1" customHeight="1" x14ac:dyDescent="0.3">
      <c r="A80" s="49"/>
      <c r="B80" s="24"/>
      <c r="C80" s="25"/>
      <c r="D80" s="26"/>
      <c r="E80" s="27"/>
      <c r="F80" s="24"/>
      <c r="G80" s="34"/>
      <c r="H80" s="68"/>
      <c r="I80" s="69"/>
      <c r="J80" s="96"/>
    </row>
    <row r="81" spans="1:12" hidden="1" x14ac:dyDescent="0.3">
      <c r="A81" s="50" t="s">
        <v>69</v>
      </c>
      <c r="B81" s="24"/>
      <c r="C81" s="25"/>
      <c r="D81" s="26"/>
      <c r="E81" s="27"/>
      <c r="F81" s="24"/>
      <c r="G81" s="34"/>
      <c r="H81" s="68"/>
      <c r="I81" s="69"/>
      <c r="J81" s="96"/>
    </row>
    <row r="82" spans="1:12" ht="18" hidden="1" customHeight="1" x14ac:dyDescent="0.3">
      <c r="A82" s="43" t="s">
        <v>1</v>
      </c>
      <c r="B82" s="24"/>
      <c r="C82" s="25"/>
      <c r="D82" s="26"/>
      <c r="E82" s="27"/>
      <c r="F82" s="24"/>
      <c r="G82" s="34"/>
      <c r="H82" s="68"/>
      <c r="I82" s="69"/>
      <c r="J82" s="96"/>
    </row>
    <row r="83" spans="1:12" hidden="1" x14ac:dyDescent="0.3">
      <c r="A83" s="44" t="s">
        <v>70</v>
      </c>
      <c r="B83" s="84">
        <v>1</v>
      </c>
      <c r="C83" s="85">
        <v>1</v>
      </c>
      <c r="D83" s="86">
        <v>1</v>
      </c>
      <c r="E83" s="87">
        <v>1</v>
      </c>
      <c r="F83" s="84">
        <v>1</v>
      </c>
      <c r="G83" s="30">
        <f>B83*$B$89+C83*$C$89+D83*$D$89+E83*$E$89+F83*$F$89</f>
        <v>1</v>
      </c>
      <c r="H83" s="76"/>
      <c r="I83" s="77"/>
      <c r="J83" s="80"/>
    </row>
    <row r="84" spans="1:12" hidden="1" x14ac:dyDescent="0.3">
      <c r="A84" s="44" t="s">
        <v>71</v>
      </c>
      <c r="B84" s="84">
        <v>1</v>
      </c>
      <c r="C84" s="85">
        <v>1</v>
      </c>
      <c r="D84" s="86">
        <v>1</v>
      </c>
      <c r="E84" s="93">
        <v>1</v>
      </c>
      <c r="F84" s="90">
        <v>1</v>
      </c>
      <c r="G84" s="32">
        <f>B84*$B$89+C84*$C$89+D84*$D$89+E84*$E$89+F84*$F$89</f>
        <v>1</v>
      </c>
      <c r="H84" s="76"/>
      <c r="I84" s="77"/>
      <c r="J84" s="80"/>
    </row>
    <row r="85" spans="1:12" hidden="1" x14ac:dyDescent="0.3">
      <c r="A85" s="44" t="s">
        <v>72</v>
      </c>
      <c r="B85" s="24">
        <v>1</v>
      </c>
      <c r="C85" s="25">
        <v>1</v>
      </c>
      <c r="D85" s="26">
        <v>1</v>
      </c>
      <c r="E85" s="93">
        <v>1</v>
      </c>
      <c r="F85" s="90">
        <v>1</v>
      </c>
      <c r="G85" s="32">
        <f>B85*$B$89+C85*$C$89+D85*$D$89+E85*$E$89+F85*$F$89</f>
        <v>1</v>
      </c>
      <c r="H85" s="68"/>
      <c r="I85" s="69"/>
      <c r="J85" s="80"/>
    </row>
    <row r="86" spans="1:12" ht="23.25" hidden="1" customHeight="1" x14ac:dyDescent="0.3">
      <c r="A86" s="47" t="s">
        <v>73</v>
      </c>
      <c r="B86" s="97">
        <v>1</v>
      </c>
      <c r="C86" s="98">
        <v>1</v>
      </c>
      <c r="D86" s="99">
        <v>1</v>
      </c>
      <c r="E86" s="27">
        <v>1</v>
      </c>
      <c r="F86" s="24">
        <v>1</v>
      </c>
      <c r="G86" s="34">
        <f>B86*$B$89+C86*$C$89+D86*$D$89+E86*$E$89+F86*$F$89</f>
        <v>1</v>
      </c>
      <c r="H86" s="70"/>
      <c r="I86" s="71"/>
      <c r="J86" s="101"/>
    </row>
    <row r="87" spans="1:12" ht="23.25" hidden="1" customHeight="1" x14ac:dyDescent="0.3">
      <c r="A87" s="43" t="s">
        <v>74</v>
      </c>
      <c r="B87" s="24">
        <v>1</v>
      </c>
      <c r="C87" s="25">
        <v>1</v>
      </c>
      <c r="D87" s="26">
        <v>1</v>
      </c>
      <c r="E87" s="27">
        <v>1</v>
      </c>
      <c r="F87" s="24">
        <v>1</v>
      </c>
      <c r="G87" s="34">
        <f>B87*$B$89+C87*$C$89+D87*$D$89+E87*$E$89+F87*$F$89</f>
        <v>1</v>
      </c>
      <c r="H87" s="68"/>
      <c r="I87" s="69"/>
      <c r="J87" s="96"/>
    </row>
    <row r="88" spans="1:12" ht="6" customHeight="1" thickBot="1" x14ac:dyDescent="0.35">
      <c r="A88" s="51"/>
      <c r="B88" s="108"/>
      <c r="C88" s="109"/>
      <c r="D88" s="110"/>
      <c r="E88" s="111"/>
      <c r="F88" s="108"/>
      <c r="G88" s="112"/>
      <c r="H88" s="78"/>
      <c r="I88" s="79"/>
      <c r="J88" s="113"/>
    </row>
    <row r="89" spans="1:12" x14ac:dyDescent="0.3">
      <c r="A89" s="52" t="s">
        <v>48</v>
      </c>
      <c r="B89" s="67">
        <v>0.05</v>
      </c>
      <c r="C89" s="67">
        <v>0.05</v>
      </c>
      <c r="D89" s="67">
        <v>0.3</v>
      </c>
      <c r="E89" s="67">
        <v>0.1</v>
      </c>
      <c r="F89" s="67">
        <v>0.5</v>
      </c>
      <c r="G89" s="172">
        <f>SUM(B89:F89)</f>
        <v>1</v>
      </c>
      <c r="J89" s="53"/>
      <c r="L89" s="132"/>
    </row>
    <row r="90" spans="1:12" ht="5.25" customHeight="1" x14ac:dyDescent="0.3">
      <c r="H90" s="54"/>
      <c r="I90" s="54"/>
    </row>
    <row r="91" spans="1:12" x14ac:dyDescent="0.3">
      <c r="A91" s="52" t="s">
        <v>49</v>
      </c>
      <c r="B91" s="3">
        <v>1</v>
      </c>
      <c r="C91" s="46" t="s">
        <v>50</v>
      </c>
    </row>
    <row r="92" spans="1:12" x14ac:dyDescent="0.3">
      <c r="B92" s="3">
        <v>5</v>
      </c>
      <c r="C92" s="46" t="s">
        <v>51</v>
      </c>
    </row>
    <row r="93" spans="1:12" ht="5.25" customHeight="1" x14ac:dyDescent="0.3">
      <c r="C93" s="46"/>
    </row>
    <row r="94" spans="1:12" x14ac:dyDescent="0.3">
      <c r="B94" s="68" t="s">
        <v>17</v>
      </c>
      <c r="C94" s="46" t="s">
        <v>52</v>
      </c>
    </row>
    <row r="96" spans="1:12" x14ac:dyDescent="0.3">
      <c r="A96" s="168" t="s">
        <v>128</v>
      </c>
      <c r="B96" s="168"/>
      <c r="C96" s="168"/>
      <c r="D96" s="168"/>
      <c r="E96" s="168"/>
      <c r="F96" s="147"/>
      <c r="G96" s="147"/>
      <c r="H96" s="147"/>
    </row>
  </sheetData>
  <sheetProtection password="A521" sheet="1" objects="1" scenarios="1" formatColumns="0" formatRows="0" insertRows="0" deleteRows="0" selectLockedCells="1" pivotTables="0"/>
  <mergeCells count="10">
    <mergeCell ref="A96:E96"/>
    <mergeCell ref="A2:J2"/>
    <mergeCell ref="B4:H4"/>
    <mergeCell ref="B6:C6"/>
    <mergeCell ref="F96:H96"/>
    <mergeCell ref="E8:F8"/>
    <mergeCell ref="E9:F9"/>
    <mergeCell ref="E10:F10"/>
    <mergeCell ref="B12:D12"/>
    <mergeCell ref="H12:I12"/>
  </mergeCells>
  <conditionalFormatting sqref="H15:I16 H18:I41 H42 B80:I80 B62:I68 B83:I85 B88:I88 B70:I77 H43:I57 H61:I61">
    <cfRule type="colorScale" priority="27">
      <colorScale>
        <cfvo type="num" val="1"/>
        <cfvo type="percentile" val="50"/>
        <cfvo type="num" val="5"/>
        <color rgb="FF92D050"/>
        <color rgb="FFFFEB84"/>
        <color rgb="FFFF5050"/>
      </colorScale>
    </cfRule>
  </conditionalFormatting>
  <conditionalFormatting sqref="B91:B92">
    <cfRule type="colorScale" priority="26">
      <colorScale>
        <cfvo type="num" val="1"/>
        <cfvo type="percentile" val="50"/>
        <cfvo type="num" val="5"/>
        <color rgb="FF92D050"/>
        <color rgb="FFFFEB84"/>
        <color rgb="FFFF5050"/>
      </colorScale>
    </cfRule>
  </conditionalFormatting>
  <conditionalFormatting sqref="H17:I17">
    <cfRule type="colorScale" priority="25">
      <colorScale>
        <cfvo type="num" val="1"/>
        <cfvo type="percentile" val="50"/>
        <cfvo type="num" val="5"/>
        <color rgb="FF92D050"/>
        <color rgb="FFFFEB84"/>
        <color rgb="FFFF5050"/>
      </colorScale>
    </cfRule>
  </conditionalFormatting>
  <conditionalFormatting sqref="I42">
    <cfRule type="colorScale" priority="24">
      <colorScale>
        <cfvo type="num" val="1"/>
        <cfvo type="percentile" val="50"/>
        <cfvo type="num" val="5"/>
        <color rgb="FF92D050"/>
        <color rgb="FFFFEB84"/>
        <color rgb="FFFF5050"/>
      </colorScale>
    </cfRule>
  </conditionalFormatting>
  <conditionalFormatting sqref="B94">
    <cfRule type="colorScale" priority="23">
      <colorScale>
        <cfvo type="num" val="1"/>
        <cfvo type="percentile" val="50"/>
        <cfvo type="num" val="5"/>
        <color rgb="FF92D050"/>
        <color rgb="FFFFEB84"/>
        <color rgb="FFFF5050"/>
      </colorScale>
    </cfRule>
  </conditionalFormatting>
  <conditionalFormatting sqref="B81:I81">
    <cfRule type="colorScale" priority="17">
      <colorScale>
        <cfvo type="num" val="1"/>
        <cfvo type="percentile" val="50"/>
        <cfvo type="num" val="5"/>
        <color rgb="FF92D050"/>
        <color rgb="FFFFEB84"/>
        <color rgb="FFFF5050"/>
      </colorScale>
    </cfRule>
  </conditionalFormatting>
  <conditionalFormatting sqref="G79">
    <cfRule type="colorScale" priority="12">
      <colorScale>
        <cfvo type="num" val="1"/>
        <cfvo type="percentile" val="50"/>
        <cfvo type="num" val="5"/>
        <color rgb="FF92D050"/>
        <color rgb="FFFFEB84"/>
        <color rgb="FFFF5050"/>
      </colorScale>
    </cfRule>
  </conditionalFormatting>
  <conditionalFormatting sqref="B69:I69">
    <cfRule type="colorScale" priority="20">
      <colorScale>
        <cfvo type="num" val="1"/>
        <cfvo type="percentile" val="50"/>
        <cfvo type="num" val="5"/>
        <color rgb="FF92D050"/>
        <color rgb="FFFFEB84"/>
        <color rgb="FFFF5050"/>
      </colorScale>
    </cfRule>
  </conditionalFormatting>
  <conditionalFormatting sqref="B78:F78 H78:I78">
    <cfRule type="colorScale" priority="19">
      <colorScale>
        <cfvo type="num" val="1"/>
        <cfvo type="percentile" val="50"/>
        <cfvo type="num" val="5"/>
        <color rgb="FF92D050"/>
        <color rgb="FFFFEB84"/>
        <color rgb="FFFF5050"/>
      </colorScale>
    </cfRule>
  </conditionalFormatting>
  <conditionalFormatting sqref="B79:F79 H79:I79">
    <cfRule type="colorScale" priority="18">
      <colorScale>
        <cfvo type="num" val="1"/>
        <cfvo type="percentile" val="50"/>
        <cfvo type="num" val="5"/>
        <color rgb="FF92D050"/>
        <color rgb="FFFFEB84"/>
        <color rgb="FFFF5050"/>
      </colorScale>
    </cfRule>
  </conditionalFormatting>
  <conditionalFormatting sqref="B82:I82">
    <cfRule type="colorScale" priority="16">
      <colorScale>
        <cfvo type="num" val="1"/>
        <cfvo type="percentile" val="50"/>
        <cfvo type="num" val="5"/>
        <color rgb="FF92D050"/>
        <color rgb="FFFFEB84"/>
        <color rgb="FFFF5050"/>
      </colorScale>
    </cfRule>
  </conditionalFormatting>
  <conditionalFormatting sqref="B86:F86 H86:I86">
    <cfRule type="colorScale" priority="15">
      <colorScale>
        <cfvo type="num" val="1"/>
        <cfvo type="percentile" val="50"/>
        <cfvo type="num" val="5"/>
        <color rgb="FF92D050"/>
        <color rgb="FFFFEB84"/>
        <color rgb="FFFF5050"/>
      </colorScale>
    </cfRule>
  </conditionalFormatting>
  <conditionalFormatting sqref="B87:F87 H87:I87">
    <cfRule type="colorScale" priority="14">
      <colorScale>
        <cfvo type="num" val="1"/>
        <cfvo type="percentile" val="50"/>
        <cfvo type="num" val="5"/>
        <color rgb="FF92D050"/>
        <color rgb="FFFFEB84"/>
        <color rgb="FFFF5050"/>
      </colorScale>
    </cfRule>
  </conditionalFormatting>
  <conditionalFormatting sqref="G78">
    <cfRule type="colorScale" priority="13">
      <colorScale>
        <cfvo type="num" val="1"/>
        <cfvo type="percentile" val="50"/>
        <cfvo type="num" val="5"/>
        <color rgb="FF92D050"/>
        <color rgb="FFFFEB84"/>
        <color rgb="FFFF5050"/>
      </colorScale>
    </cfRule>
  </conditionalFormatting>
  <conditionalFormatting sqref="G86">
    <cfRule type="colorScale" priority="10">
      <colorScale>
        <cfvo type="num" val="1"/>
        <cfvo type="percentile" val="50"/>
        <cfvo type="num" val="5"/>
        <color rgb="FF92D050"/>
        <color rgb="FFFFEB84"/>
        <color rgb="FFFF5050"/>
      </colorScale>
    </cfRule>
  </conditionalFormatting>
  <conditionalFormatting sqref="G87">
    <cfRule type="colorScale" priority="9">
      <colorScale>
        <cfvo type="num" val="1"/>
        <cfvo type="percentile" val="50"/>
        <cfvo type="num" val="5"/>
        <color rgb="FF92D050"/>
        <color rgb="FFFFEB84"/>
        <color rgb="FFFF5050"/>
      </colorScale>
    </cfRule>
  </conditionalFormatting>
  <conditionalFormatting sqref="H58:I60">
    <cfRule type="colorScale" priority="3">
      <colorScale>
        <cfvo type="num" val="1"/>
        <cfvo type="percentile" val="50"/>
        <cfvo type="num" val="5"/>
        <color rgb="FF92D050"/>
        <color rgb="FFFFEB84"/>
        <color rgb="FFFF5050"/>
      </colorScale>
    </cfRule>
  </conditionalFormatting>
  <conditionalFormatting sqref="G15:G6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78740157480314965" right="0.59055118110236227" top="0.2505681818181818" bottom="0.59055118110236227" header="0.31496062992125984" footer="0.51181102362204722"/>
  <pageSetup paperSize="9" scale="66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Erläuterungen</vt:lpstr>
      <vt:lpstr>Bewertungsbogen</vt:lpstr>
      <vt:lpstr>Bewertungsbogen!Druckbereich</vt:lpstr>
      <vt:lpstr>Erläuterungen!Druckbereich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2017-07-12T08:10:42Z</dcterms:created>
  <dcterms:modified xsi:type="dcterms:W3CDTF">2017-07-19T10:57:07Z</dcterms:modified>
</cp:coreProperties>
</file>